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ntnt1.BSEACD2\Desktop\"/>
    </mc:Choice>
  </mc:AlternateContent>
  <xr:revisionPtr revIDLastSave="0" documentId="8_{EF15AF1C-1166-4A44-8F65-2B1CD1AE123E}" xr6:coauthVersionLast="47" xr6:coauthVersionMax="47" xr10:uidLastSave="{00000000-0000-0000-0000-000000000000}"/>
  <bookViews>
    <workbookView xWindow="4920" yWindow="1635" windowWidth="17550" windowHeight="11385" xr2:uid="{6609DB8A-99B8-4C22-9835-9FAE53C58EE2}"/>
  </bookViews>
  <sheets>
    <sheet name="Sheet1" sheetId="1" r:id="rId1"/>
  </sheets>
  <definedNames>
    <definedName name="_xlnm.Print_Titles" localSheetId="0">Sheet1!$A:$G,Sheet1!$1:$1</definedName>
    <definedName name="QB_COLUMN_29" localSheetId="0" hidden="1">Sheet1!$H$1</definedName>
    <definedName name="QB_DATA_0" localSheetId="0" hidden="1">Sheet1!$4:$4,Sheet1!$6:$6,Sheet1!$9:$9,Sheet1!$10:$10,Sheet1!$11:$11,Sheet1!$12:$12,Sheet1!$15:$15,Sheet1!$16:$16,Sheet1!$17:$17,Sheet1!$18:$18,Sheet1!$19:$19,Sheet1!$25:$25,Sheet1!$27:$27,Sheet1!$28:$28,Sheet1!$32:$32,Sheet1!$33:$33</definedName>
    <definedName name="QB_DATA_1" localSheetId="0" hidden="1">Sheet1!$35:$35,Sheet1!$36:$36,Sheet1!$38:$38,Sheet1!$41:$41,Sheet1!$44:$44,Sheet1!$45:$45,Sheet1!$46:$46,Sheet1!$49:$49,Sheet1!$50:$50,Sheet1!$53:$53,Sheet1!$55:$55,Sheet1!$57:$57,Sheet1!$60:$60,Sheet1!$61:$61,Sheet1!$64:$64,Sheet1!$67:$67</definedName>
    <definedName name="QB_DATA_2" localSheetId="0" hidden="1">Sheet1!$68:$68,Sheet1!$69:$69,Sheet1!$70:$70,Sheet1!$71:$71,Sheet1!$74:$74,Sheet1!$77:$77,Sheet1!$80:$80,Sheet1!$81:$81,Sheet1!$82:$82,Sheet1!$85:$85,Sheet1!$88:$88,Sheet1!$89:$89,Sheet1!$90:$90,Sheet1!$91:$91,Sheet1!$92:$92,Sheet1!$94:$94</definedName>
    <definedName name="QB_FORMULA_0" localSheetId="0" hidden="1">Sheet1!$H$7,Sheet1!$H$13,Sheet1!$H$20,Sheet1!$H$21,Sheet1!$H$22,Sheet1!$H$29,Sheet1!$H$30,Sheet1!$H$34,Sheet1!$H$39,Sheet1!$H$42,Sheet1!$H$47,Sheet1!$H$51,Sheet1!$H$54,Sheet1!$H$58,Sheet1!$H$62,Sheet1!$H$65</definedName>
    <definedName name="QB_FORMULA_1" localSheetId="0" hidden="1">Sheet1!$H$72,Sheet1!$H$75,Sheet1!$H$78,Sheet1!$H$83,Sheet1!$H$86,Sheet1!$H$93,Sheet1!$H$95,Sheet1!$H$96,Sheet1!$H$97</definedName>
    <definedName name="QB_ROW_104040" localSheetId="0" hidden="1">Sheet1!$E$63</definedName>
    <definedName name="QB_ROW_104340" localSheetId="0" hidden="1">Sheet1!$E$65</definedName>
    <definedName name="QB_ROW_106250" localSheetId="0" hidden="1">Sheet1!$F$64</definedName>
    <definedName name="QB_ROW_107250" localSheetId="0" hidden="1">Sheet1!$F$88</definedName>
    <definedName name="QB_ROW_108250" localSheetId="0" hidden="1">Sheet1!$F$50</definedName>
    <definedName name="QB_ROW_109040" localSheetId="0" hidden="1">Sheet1!$E$66</definedName>
    <definedName name="QB_ROW_109340" localSheetId="0" hidden="1">Sheet1!$E$72</definedName>
    <definedName name="QB_ROW_111250" localSheetId="0" hidden="1">Sheet1!$F$71</definedName>
    <definedName name="QB_ROW_112040" localSheetId="0" hidden="1">Sheet1!$E$73</definedName>
    <definedName name="QB_ROW_112340" localSheetId="0" hidden="1">Sheet1!$E$75</definedName>
    <definedName name="QB_ROW_113250" localSheetId="0" hidden="1">Sheet1!$F$74</definedName>
    <definedName name="QB_ROW_115040" localSheetId="0" hidden="1">Sheet1!$E$76</definedName>
    <definedName name="QB_ROW_115340" localSheetId="0" hidden="1">Sheet1!$E$78</definedName>
    <definedName name="QB_ROW_125040" localSheetId="0" hidden="1">Sheet1!$E$79</definedName>
    <definedName name="QB_ROW_125340" localSheetId="0" hidden="1">Sheet1!$E$83</definedName>
    <definedName name="QB_ROW_131340" localSheetId="0" hidden="1">Sheet1!$E$36</definedName>
    <definedName name="QB_ROW_137040" localSheetId="0" hidden="1">Sheet1!$E$31</definedName>
    <definedName name="QB_ROW_137250" localSheetId="0" hidden="1">Sheet1!$F$33</definedName>
    <definedName name="QB_ROW_137340" localSheetId="0" hidden="1">Sheet1!$E$34</definedName>
    <definedName name="QB_ROW_142040" localSheetId="0" hidden="1">Sheet1!$E$24</definedName>
    <definedName name="QB_ROW_142340" localSheetId="0" hidden="1">Sheet1!$E$30</definedName>
    <definedName name="QB_ROW_144250" localSheetId="0" hidden="1">Sheet1!$F$25</definedName>
    <definedName name="QB_ROW_145050" localSheetId="0" hidden="1">Sheet1!$F$26</definedName>
    <definedName name="QB_ROW_145260" localSheetId="0" hidden="1">Sheet1!$G$28</definedName>
    <definedName name="QB_ROW_145350" localSheetId="0" hidden="1">Sheet1!$F$29</definedName>
    <definedName name="QB_ROW_173040" localSheetId="0" hidden="1">Sheet1!$E$43</definedName>
    <definedName name="QB_ROW_173340" localSheetId="0" hidden="1">Sheet1!$E$47</definedName>
    <definedName name="QB_ROW_18301" localSheetId="0" hidden="1">Sheet1!$A$97</definedName>
    <definedName name="QB_ROW_19011" localSheetId="0" hidden="1">Sheet1!$B$2</definedName>
    <definedName name="QB_ROW_19311" localSheetId="0" hidden="1">Sheet1!$B$96</definedName>
    <definedName name="QB_ROW_196250" localSheetId="0" hidden="1">Sheet1!$F$6</definedName>
    <definedName name="QB_ROW_20031" localSheetId="0" hidden="1">Sheet1!$D$3</definedName>
    <definedName name="QB_ROW_20331" localSheetId="0" hidden="1">Sheet1!$D$21</definedName>
    <definedName name="QB_ROW_209040" localSheetId="0" hidden="1">Sheet1!$E$37</definedName>
    <definedName name="QB_ROW_209340" localSheetId="0" hidden="1">Sheet1!$E$39</definedName>
    <definedName name="QB_ROW_21031" localSheetId="0" hidden="1">Sheet1!$D$23</definedName>
    <definedName name="QB_ROW_21331" localSheetId="0" hidden="1">Sheet1!$D$95</definedName>
    <definedName name="QB_ROW_218240" localSheetId="0" hidden="1">Sheet1!$E$35</definedName>
    <definedName name="QB_ROW_226250" localSheetId="0" hidden="1">Sheet1!$F$68</definedName>
    <definedName name="QB_ROW_237040" localSheetId="0" hidden="1">Sheet1!$E$48</definedName>
    <definedName name="QB_ROW_237340" localSheetId="0" hidden="1">Sheet1!$E$51</definedName>
    <definedName name="QB_ROW_239040" localSheetId="0" hidden="1">Sheet1!$E$84</definedName>
    <definedName name="QB_ROW_239340" localSheetId="0" hidden="1">Sheet1!$E$86</definedName>
    <definedName name="QB_ROW_240040" localSheetId="0" hidden="1">Sheet1!$E$87</definedName>
    <definedName name="QB_ROW_240340" localSheetId="0" hidden="1">Sheet1!$E$93</definedName>
    <definedName name="QB_ROW_247250" localSheetId="0" hidden="1">Sheet1!$F$67</definedName>
    <definedName name="QB_ROW_252040" localSheetId="0" hidden="1">Sheet1!$E$40</definedName>
    <definedName name="QB_ROW_252340" localSheetId="0" hidden="1">Sheet1!$E$42</definedName>
    <definedName name="QB_ROW_254250" localSheetId="0" hidden="1">Sheet1!$F$69</definedName>
    <definedName name="QB_ROW_255250" localSheetId="0" hidden="1">Sheet1!$F$70</definedName>
    <definedName name="QB_ROW_284250" localSheetId="0" hidden="1">Sheet1!$F$16</definedName>
    <definedName name="QB_ROW_289250" localSheetId="0" hidden="1">Sheet1!$F$92</definedName>
    <definedName name="QB_ROW_291250" localSheetId="0" hidden="1">Sheet1!$F$15</definedName>
    <definedName name="QB_ROW_332250" localSheetId="0" hidden="1">Sheet1!$F$49</definedName>
    <definedName name="QB_ROW_343040" localSheetId="0" hidden="1">Sheet1!$E$56</definedName>
    <definedName name="QB_ROW_343340" localSheetId="0" hidden="1">Sheet1!$E$58</definedName>
    <definedName name="QB_ROW_345250" localSheetId="0" hidden="1">Sheet1!$F$57</definedName>
    <definedName name="QB_ROW_354250" localSheetId="0" hidden="1">Sheet1!$F$41</definedName>
    <definedName name="QB_ROW_358250" localSheetId="0" hidden="1">Sheet1!$F$77</definedName>
    <definedName name="QB_ROW_371240" localSheetId="0" hidden="1">Sheet1!$E$94</definedName>
    <definedName name="QB_ROW_372040" localSheetId="0" hidden="1">Sheet1!$E$14</definedName>
    <definedName name="QB_ROW_372250" localSheetId="0" hidden="1">Sheet1!$F$19</definedName>
    <definedName name="QB_ROW_372340" localSheetId="0" hidden="1">Sheet1!$E$20</definedName>
    <definedName name="QB_ROW_391250" localSheetId="0" hidden="1">Sheet1!$F$91</definedName>
    <definedName name="QB_ROW_393250" localSheetId="0" hidden="1">Sheet1!$F$18</definedName>
    <definedName name="QB_ROW_41040" localSheetId="0" hidden="1">Sheet1!$E$8</definedName>
    <definedName name="QB_ROW_411250" localSheetId="0" hidden="1">Sheet1!$F$32</definedName>
    <definedName name="QB_ROW_41340" localSheetId="0" hidden="1">Sheet1!$E$13</definedName>
    <definedName name="QB_ROW_42250" localSheetId="0" hidden="1">Sheet1!$F$9</definedName>
    <definedName name="QB_ROW_423260" localSheetId="0" hidden="1">Sheet1!$G$27</definedName>
    <definedName name="QB_ROW_44250" localSheetId="0" hidden="1">Sheet1!$F$10</definedName>
    <definedName name="QB_ROW_444250" localSheetId="0" hidden="1">Sheet1!$F$46</definedName>
    <definedName name="QB_ROW_46040" localSheetId="0" hidden="1">Sheet1!$E$52</definedName>
    <definedName name="QB_ROW_46340" localSheetId="0" hidden="1">Sheet1!$E$54</definedName>
    <definedName name="QB_ROW_47240" localSheetId="0" hidden="1">Sheet1!$E$55</definedName>
    <definedName name="QB_ROW_48250" localSheetId="0" hidden="1">Sheet1!$F$53</definedName>
    <definedName name="QB_ROW_493250" localSheetId="0" hidden="1">Sheet1!$F$80</definedName>
    <definedName name="QB_ROW_496250" localSheetId="0" hidden="1">Sheet1!$F$81</definedName>
    <definedName name="QB_ROW_50250" localSheetId="0" hidden="1">Sheet1!$F$85</definedName>
    <definedName name="QB_ROW_51250" localSheetId="0" hidden="1">Sheet1!$F$89</definedName>
    <definedName name="QB_ROW_519040" localSheetId="0" hidden="1">Sheet1!$E$59</definedName>
    <definedName name="QB_ROW_519340" localSheetId="0" hidden="1">Sheet1!$E$62</definedName>
    <definedName name="QB_ROW_520250" localSheetId="0" hidden="1">Sheet1!$F$60</definedName>
    <definedName name="QB_ROW_522250" localSheetId="0" hidden="1">Sheet1!$F$61</definedName>
    <definedName name="QB_ROW_52250" localSheetId="0" hidden="1">Sheet1!$F$90</definedName>
    <definedName name="QB_ROW_531250" localSheetId="0" hidden="1">Sheet1!$F$17</definedName>
    <definedName name="QB_ROW_533250" localSheetId="0" hidden="1">Sheet1!$F$82</definedName>
    <definedName name="QB_ROW_54250" localSheetId="0" hidden="1">Sheet1!$F$11</definedName>
    <definedName name="QB_ROW_61240" localSheetId="0" hidden="1">Sheet1!$E$4</definedName>
    <definedName name="QB_ROW_63250" localSheetId="0" hidden="1">Sheet1!$F$12</definedName>
    <definedName name="QB_ROW_71250" localSheetId="0" hidden="1">Sheet1!$F$44</definedName>
    <definedName name="QB_ROW_73250" localSheetId="0" hidden="1">Sheet1!$F$38</definedName>
    <definedName name="QB_ROW_74350" localSheetId="0" hidden="1">Sheet1!$F$45</definedName>
    <definedName name="QB_ROW_86321" localSheetId="0" hidden="1">Sheet1!$C$22</definedName>
    <definedName name="QB_ROW_92040" localSheetId="0" hidden="1">Sheet1!$E$5</definedName>
    <definedName name="QB_ROW_92340" localSheetId="0" hidden="1">Sheet1!$E$7</definedName>
    <definedName name="QBCANSUPPORTUPDATE" localSheetId="0">TRUE</definedName>
    <definedName name="QBCOMPANYFILENAME" localSheetId="0">"Q:\8 Barton Springs Edwards Aquifer.QBW"</definedName>
    <definedName name="QBENDDATE" localSheetId="0">20230930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7</definedName>
    <definedName name="QBSTARTDATE" localSheetId="0">20230901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" i="1" l="1"/>
  <c r="H96" i="1"/>
  <c r="H95" i="1"/>
  <c r="H93" i="1"/>
  <c r="H86" i="1"/>
  <c r="H83" i="1"/>
  <c r="H78" i="1"/>
  <c r="H75" i="1"/>
  <c r="H72" i="1"/>
  <c r="H65" i="1"/>
  <c r="H62" i="1"/>
  <c r="H58" i="1"/>
  <c r="H54" i="1"/>
  <c r="H51" i="1"/>
  <c r="H47" i="1"/>
  <c r="H42" i="1"/>
  <c r="H39" i="1"/>
  <c r="H34" i="1"/>
  <c r="H30" i="1"/>
  <c r="H29" i="1"/>
  <c r="H22" i="1"/>
  <c r="H21" i="1"/>
  <c r="H20" i="1"/>
  <c r="H13" i="1"/>
  <c r="H7" i="1"/>
</calcChain>
</file>

<file path=xl/sharedStrings.xml><?xml version="1.0" encoding="utf-8"?>
<sst xmlns="http://schemas.openxmlformats.org/spreadsheetml/2006/main" count="97" uniqueCount="97">
  <si>
    <t>Sep 23</t>
  </si>
  <si>
    <t>Ordinary Income/Expense</t>
  </si>
  <si>
    <t>Income</t>
  </si>
  <si>
    <t>4400.0 · Interest Income</t>
  </si>
  <si>
    <t>4625.0 · MISCELLANEOUS INCOME</t>
  </si>
  <si>
    <t>4626.1 · Other Income</t>
  </si>
  <si>
    <t>Total 4625.0 · MISCELLANEOUS INCOME</t>
  </si>
  <si>
    <t>4800.0 · USAGE AND PRODUCTION FEES</t>
  </si>
  <si>
    <t>4801.0 · Permittees Water Production Fee</t>
  </si>
  <si>
    <t>4803.0 · CoA  Water Use Fee Assessment</t>
  </si>
  <si>
    <t>4805.0 · Permittees Annual Permit Fee</t>
  </si>
  <si>
    <t>4807.0 · Permittees Water Transport Fees</t>
  </si>
  <si>
    <t>Total 4800.0 · USAGE AND PRODUCTION FEES</t>
  </si>
  <si>
    <t>4810.0 · OTHER  FEES</t>
  </si>
  <si>
    <t>4815.0 · Well Develop Application Inspec</t>
  </si>
  <si>
    <t>4816.0 · Meter Reading Fees/Pluggings</t>
  </si>
  <si>
    <t>4817.1 · Agreed Orders 2023 Drought</t>
  </si>
  <si>
    <t>4818.0 · Drought Management Fees</t>
  </si>
  <si>
    <t>4810.0 · OTHER  FEES - Other</t>
  </si>
  <si>
    <t>Total 4810.0 · OTHER  FEES</t>
  </si>
  <si>
    <t>Total Income</t>
  </si>
  <si>
    <t>Gross Profit</t>
  </si>
  <si>
    <t>Expense</t>
  </si>
  <si>
    <t>6000.0 · UTILITIES</t>
  </si>
  <si>
    <t>6001.0 · Electricity &amp; Water Service</t>
  </si>
  <si>
    <t>6002.0 · Phone, Internet, Telemetry</t>
  </si>
  <si>
    <t>6003.0 · Smartphone Reimbursements</t>
  </si>
  <si>
    <t>6002.0 · Phone, Internet, Telemetry - Other</t>
  </si>
  <si>
    <t>Total 6002.0 · Phone, Internet, Telemetry</t>
  </si>
  <si>
    <t>Total 6000.0 · UTILITIES</t>
  </si>
  <si>
    <t>6010.0 · Office Supplies</t>
  </si>
  <si>
    <t>6010.1 · Canteen</t>
  </si>
  <si>
    <t>6010.0 · Office Supplies - Other</t>
  </si>
  <si>
    <t>Total 6010.0 · Office Supplies</t>
  </si>
  <si>
    <t>6015.0 · IT Monthly Maintenance</t>
  </si>
  <si>
    <t>6016.0 · Meeting Expense</t>
  </si>
  <si>
    <t>6021.0 · MISCELLANEOUS EXPENSES</t>
  </si>
  <si>
    <t>6021.3 · Bank Charges</t>
  </si>
  <si>
    <t>Total 6021.0 · MISCELLANEOUS EXPENSES</t>
  </si>
  <si>
    <t>6022.0 · Accounting System Operation</t>
  </si>
  <si>
    <t>6022.1 · Timekeeping Service-prepaid</t>
  </si>
  <si>
    <t>Total 6022.0 · Accounting System Operation</t>
  </si>
  <si>
    <t>6023.0 · MAINTENANCE</t>
  </si>
  <si>
    <t>6024.0 · Auto Maintenance</t>
  </si>
  <si>
    <t>6025.0 · Office Complex Maintenance</t>
  </si>
  <si>
    <t>6025.4 · Facilities Repairs</t>
  </si>
  <si>
    <t>Total 6023.0 · MAINTENANCE</t>
  </si>
  <si>
    <t>6040.0 · LEASES</t>
  </si>
  <si>
    <t>6040.2 · Copier Lease &amp;  Maintenance</t>
  </si>
  <si>
    <t>6040.3 · Postage Machine Lease</t>
  </si>
  <si>
    <t>Total 6040.0 · LEASES</t>
  </si>
  <si>
    <t>6065.0 · DIRECTOR EXPENSES</t>
  </si>
  <si>
    <t>6065.1 · Directors Travel/Meals</t>
  </si>
  <si>
    <t>Total 6065.0 · DIRECTOR EXPENSES</t>
  </si>
  <si>
    <t>6066.0 · Directors Compensation</t>
  </si>
  <si>
    <t>6089.0 · AQUIFER SCIENCE</t>
  </si>
  <si>
    <t>6089.2 · Water Chemistry Studies</t>
  </si>
  <si>
    <t>Total 6089.0 · AQUIFER SCIENCE</t>
  </si>
  <si>
    <t>6095.0 · CONTRACTED SUPPORT</t>
  </si>
  <si>
    <t>6095.1 · Aquifer Science Team</t>
  </si>
  <si>
    <t>6095.3 · General Management</t>
  </si>
  <si>
    <t>Total 6095.0 · CONTRACTED SUPPORT</t>
  </si>
  <si>
    <t>6100.0 · INSURANCE - DISTRICT</t>
  </si>
  <si>
    <t>6101.0 · Liability &amp; Property - Pre-paid</t>
  </si>
  <si>
    <t>Total 6100.0 · INSURANCE - DISTRICT</t>
  </si>
  <si>
    <t>6150.0 · INSURANCE - GROUP</t>
  </si>
  <si>
    <t>6151.1 · Health Insurance Employee</t>
  </si>
  <si>
    <t>6151.11 · Health Insurance Dependents</t>
  </si>
  <si>
    <t>6151.2 · Dental Insurance Employee</t>
  </si>
  <si>
    <t>6151.3 · Life Insurance Employee</t>
  </si>
  <si>
    <t>6151.4 · Vision Insurance Employee</t>
  </si>
  <si>
    <t>Total 6150.0 · INSURANCE - GROUP</t>
  </si>
  <si>
    <t>6160.0 · LEGAL SERVICES</t>
  </si>
  <si>
    <t>6161.0 · General Matters / Personnel</t>
  </si>
  <si>
    <t>Total 6160.0 · LEGAL SERVICES</t>
  </si>
  <si>
    <t>6170.0 · PROFESSIONAL SERVICES</t>
  </si>
  <si>
    <t>6176.1 · District Database Project</t>
  </si>
  <si>
    <t>Total 6170.0 · PROFESSIONAL SERVICES</t>
  </si>
  <si>
    <t>6180.0 · PROFESSIONAL DEVELOPMENT</t>
  </si>
  <si>
    <t>6180.1 · Aquifer Science</t>
  </si>
  <si>
    <t>6180.4 · GM Team</t>
  </si>
  <si>
    <t>6180.5 · Administration</t>
  </si>
  <si>
    <t>Total 6180.0 · PROFESSIONAL DEVELOPMENT</t>
  </si>
  <si>
    <t>6199.0 · SALARIES AND WAGES</t>
  </si>
  <si>
    <t>6200.0 · Salaries</t>
  </si>
  <si>
    <t>Total 6199.0 · SALARIES AND WAGES</t>
  </si>
  <si>
    <t>6203.0 · TAXES &amp; BENEFITS</t>
  </si>
  <si>
    <t>6203.1 · Workers Comp Insurance Pre-p</t>
  </si>
  <si>
    <t>6203.2 · Payroll Tax Expenses-FICA-Med</t>
  </si>
  <si>
    <t>6203.3 · Retirement-District Contributio</t>
  </si>
  <si>
    <t>6203.4 · Texas Workforce C3 Taxes</t>
  </si>
  <si>
    <t>6203.7 · Accrued Vacation and Comp</t>
  </si>
  <si>
    <t>Total 6203.0 · TAXES &amp; BENEFITS</t>
  </si>
  <si>
    <t>6690.0 · Reconciliation Discrepancies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</si>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</sst>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5D26862-0A44-81AF-ACFB-4B2E5DACE1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C15D6F7-0761-446B-FD23-F67E32E15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FA45F-8DF9-49A0-BAAD-A3C77E090D7B}">
  <sheetPr codeName="Sheet1"/>
  <dimension ref="A1:H98"/>
  <sheetViews>
    <sheetView tabSelected="1"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/>
    </sheetView>
  </sheetViews>
  <sheetFormatPr defaultRowHeight="15" x14ac:dyDescent="0.25"/>
  <cols>
    <col min="1" max="6" width="3" style="12" customWidth="1"/>
    <col min="7" max="7" width="35" style="12" customWidth="1"/>
    <col min="8" max="8" width="8.7109375" style="13" bestFit="1" customWidth="1"/>
  </cols>
  <sheetData>
    <row r="1" spans="1:8" s="11" customFormat="1" ht="15.75" thickBot="1" x14ac:dyDescent="0.3">
      <c r="A1" s="9"/>
      <c r="B1" s="9"/>
      <c r="C1" s="9"/>
      <c r="D1" s="9"/>
      <c r="E1" s="9"/>
      <c r="F1" s="9"/>
      <c r="G1" s="9"/>
      <c r="H1" s="10" t="s">
        <v>0</v>
      </c>
    </row>
    <row r="2" spans="1:8" ht="15.75" thickTop="1" x14ac:dyDescent="0.25">
      <c r="A2" s="1"/>
      <c r="B2" s="1" t="s">
        <v>1</v>
      </c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 t="s">
        <v>2</v>
      </c>
      <c r="E3" s="1"/>
      <c r="F3" s="1"/>
      <c r="G3" s="1"/>
      <c r="H3" s="2"/>
    </row>
    <row r="4" spans="1:8" x14ac:dyDescent="0.25">
      <c r="A4" s="1"/>
      <c r="B4" s="1"/>
      <c r="C4" s="1"/>
      <c r="D4" s="1"/>
      <c r="E4" s="1" t="s">
        <v>3</v>
      </c>
      <c r="F4" s="1"/>
      <c r="G4" s="1"/>
      <c r="H4" s="2">
        <v>9502.81</v>
      </c>
    </row>
    <row r="5" spans="1:8" x14ac:dyDescent="0.25">
      <c r="A5" s="1"/>
      <c r="B5" s="1"/>
      <c r="C5" s="1"/>
      <c r="D5" s="1"/>
      <c r="E5" s="1" t="s">
        <v>4</v>
      </c>
      <c r="F5" s="1"/>
      <c r="G5" s="1"/>
      <c r="H5" s="2"/>
    </row>
    <row r="6" spans="1:8" ht="15.75" thickBot="1" x14ac:dyDescent="0.3">
      <c r="A6" s="1"/>
      <c r="B6" s="1"/>
      <c r="C6" s="1"/>
      <c r="D6" s="1"/>
      <c r="E6" s="1"/>
      <c r="F6" s="1" t="s">
        <v>5</v>
      </c>
      <c r="G6" s="1"/>
      <c r="H6" s="3">
        <v>16.64</v>
      </c>
    </row>
    <row r="7" spans="1:8" x14ac:dyDescent="0.25">
      <c r="A7" s="1"/>
      <c r="B7" s="1"/>
      <c r="C7" s="1"/>
      <c r="D7" s="1"/>
      <c r="E7" s="1" t="s">
        <v>6</v>
      </c>
      <c r="F7" s="1"/>
      <c r="G7" s="1"/>
      <c r="H7" s="2">
        <f>ROUND(SUM(H5:H6),5)</f>
        <v>16.64</v>
      </c>
    </row>
    <row r="8" spans="1:8" x14ac:dyDescent="0.25">
      <c r="A8" s="1"/>
      <c r="B8" s="1"/>
      <c r="C8" s="1"/>
      <c r="D8" s="1"/>
      <c r="E8" s="1" t="s">
        <v>7</v>
      </c>
      <c r="F8" s="1"/>
      <c r="G8" s="1"/>
      <c r="H8" s="2"/>
    </row>
    <row r="9" spans="1:8" x14ac:dyDescent="0.25">
      <c r="A9" s="1"/>
      <c r="B9" s="1"/>
      <c r="C9" s="1"/>
      <c r="D9" s="1"/>
      <c r="E9" s="1"/>
      <c r="F9" s="1" t="s">
        <v>8</v>
      </c>
      <c r="G9" s="1"/>
      <c r="H9" s="2">
        <v>207081.49</v>
      </c>
    </row>
    <row r="10" spans="1:8" x14ac:dyDescent="0.25">
      <c r="A10" s="1"/>
      <c r="B10" s="1"/>
      <c r="C10" s="1"/>
      <c r="D10" s="1"/>
      <c r="E10" s="1"/>
      <c r="F10" s="1" t="s">
        <v>9</v>
      </c>
      <c r="G10" s="1"/>
      <c r="H10" s="2">
        <v>219660</v>
      </c>
    </row>
    <row r="11" spans="1:8" x14ac:dyDescent="0.25">
      <c r="A11" s="1"/>
      <c r="B11" s="1"/>
      <c r="C11" s="1"/>
      <c r="D11" s="1"/>
      <c r="E11" s="1"/>
      <c r="F11" s="1" t="s">
        <v>10</v>
      </c>
      <c r="G11" s="1"/>
      <c r="H11" s="2">
        <v>9000</v>
      </c>
    </row>
    <row r="12" spans="1:8" ht="15.75" thickBot="1" x14ac:dyDescent="0.3">
      <c r="A12" s="1"/>
      <c r="B12" s="1"/>
      <c r="C12" s="1"/>
      <c r="D12" s="1"/>
      <c r="E12" s="1"/>
      <c r="F12" s="1" t="s">
        <v>11</v>
      </c>
      <c r="G12" s="1"/>
      <c r="H12" s="3">
        <v>124000</v>
      </c>
    </row>
    <row r="13" spans="1:8" x14ac:dyDescent="0.25">
      <c r="A13" s="1"/>
      <c r="B13" s="1"/>
      <c r="C13" s="1"/>
      <c r="D13" s="1"/>
      <c r="E13" s="1" t="s">
        <v>12</v>
      </c>
      <c r="F13" s="1"/>
      <c r="G13" s="1"/>
      <c r="H13" s="2">
        <f>ROUND(SUM(H8:H12),5)</f>
        <v>559741.49</v>
      </c>
    </row>
    <row r="14" spans="1:8" x14ac:dyDescent="0.25">
      <c r="A14" s="1"/>
      <c r="B14" s="1"/>
      <c r="C14" s="1"/>
      <c r="D14" s="1"/>
      <c r="E14" s="1" t="s">
        <v>13</v>
      </c>
      <c r="F14" s="1"/>
      <c r="G14" s="1"/>
      <c r="H14" s="2"/>
    </row>
    <row r="15" spans="1:8" x14ac:dyDescent="0.25">
      <c r="A15" s="1"/>
      <c r="B15" s="1"/>
      <c r="C15" s="1"/>
      <c r="D15" s="1"/>
      <c r="E15" s="1"/>
      <c r="F15" s="1" t="s">
        <v>14</v>
      </c>
      <c r="G15" s="1"/>
      <c r="H15" s="2">
        <v>400</v>
      </c>
    </row>
    <row r="16" spans="1:8" x14ac:dyDescent="0.25">
      <c r="A16" s="1"/>
      <c r="B16" s="1"/>
      <c r="C16" s="1"/>
      <c r="D16" s="1"/>
      <c r="E16" s="1"/>
      <c r="F16" s="1" t="s">
        <v>15</v>
      </c>
      <c r="G16" s="1"/>
      <c r="H16" s="2">
        <v>250</v>
      </c>
    </row>
    <row r="17" spans="1:8" x14ac:dyDescent="0.25">
      <c r="A17" s="1"/>
      <c r="B17" s="1"/>
      <c r="C17" s="1"/>
      <c r="D17" s="1"/>
      <c r="E17" s="1"/>
      <c r="F17" s="1" t="s">
        <v>16</v>
      </c>
      <c r="G17" s="1"/>
      <c r="H17" s="2">
        <v>22400</v>
      </c>
    </row>
    <row r="18" spans="1:8" x14ac:dyDescent="0.25">
      <c r="A18" s="1"/>
      <c r="B18" s="1"/>
      <c r="C18" s="1"/>
      <c r="D18" s="1"/>
      <c r="E18" s="1"/>
      <c r="F18" s="1" t="s">
        <v>17</v>
      </c>
      <c r="G18" s="1"/>
      <c r="H18" s="2">
        <v>2785</v>
      </c>
    </row>
    <row r="19" spans="1:8" ht="15.75" thickBot="1" x14ac:dyDescent="0.3">
      <c r="A19" s="1"/>
      <c r="B19" s="1"/>
      <c r="C19" s="1"/>
      <c r="D19" s="1"/>
      <c r="E19" s="1"/>
      <c r="F19" s="1" t="s">
        <v>18</v>
      </c>
      <c r="G19" s="1"/>
      <c r="H19" s="4">
        <v>2500</v>
      </c>
    </row>
    <row r="20" spans="1:8" ht="15.75" thickBot="1" x14ac:dyDescent="0.3">
      <c r="A20" s="1"/>
      <c r="B20" s="1"/>
      <c r="C20" s="1"/>
      <c r="D20" s="1"/>
      <c r="E20" s="1" t="s">
        <v>19</v>
      </c>
      <c r="F20" s="1"/>
      <c r="G20" s="1"/>
      <c r="H20" s="5">
        <f>ROUND(SUM(H14:H19),5)</f>
        <v>28335</v>
      </c>
    </row>
    <row r="21" spans="1:8" ht="15.75" thickBot="1" x14ac:dyDescent="0.3">
      <c r="A21" s="1"/>
      <c r="B21" s="1"/>
      <c r="C21" s="1"/>
      <c r="D21" s="1" t="s">
        <v>20</v>
      </c>
      <c r="E21" s="1"/>
      <c r="F21" s="1"/>
      <c r="G21" s="1"/>
      <c r="H21" s="6">
        <f>ROUND(SUM(H3:H4)+H7+H13+H20,5)</f>
        <v>597595.93999999994</v>
      </c>
    </row>
    <row r="22" spans="1:8" x14ac:dyDescent="0.25">
      <c r="A22" s="1"/>
      <c r="B22" s="1"/>
      <c r="C22" s="1" t="s">
        <v>21</v>
      </c>
      <c r="D22" s="1"/>
      <c r="E22" s="1"/>
      <c r="F22" s="1"/>
      <c r="G22" s="1"/>
      <c r="H22" s="2">
        <f>H21</f>
        <v>597595.93999999994</v>
      </c>
    </row>
    <row r="23" spans="1:8" x14ac:dyDescent="0.25">
      <c r="A23" s="1"/>
      <c r="B23" s="1"/>
      <c r="C23" s="1"/>
      <c r="D23" s="1" t="s">
        <v>22</v>
      </c>
      <c r="E23" s="1"/>
      <c r="F23" s="1"/>
      <c r="G23" s="1"/>
      <c r="H23" s="2"/>
    </row>
    <row r="24" spans="1:8" x14ac:dyDescent="0.25">
      <c r="A24" s="1"/>
      <c r="B24" s="1"/>
      <c r="C24" s="1"/>
      <c r="D24" s="1"/>
      <c r="E24" s="1" t="s">
        <v>23</v>
      </c>
      <c r="F24" s="1"/>
      <c r="G24" s="1"/>
      <c r="H24" s="2"/>
    </row>
    <row r="25" spans="1:8" x14ac:dyDescent="0.25">
      <c r="A25" s="1"/>
      <c r="B25" s="1"/>
      <c r="C25" s="1"/>
      <c r="D25" s="1"/>
      <c r="E25" s="1"/>
      <c r="F25" s="1" t="s">
        <v>24</v>
      </c>
      <c r="G25" s="1"/>
      <c r="H25" s="2">
        <v>520.51</v>
      </c>
    </row>
    <row r="26" spans="1:8" x14ac:dyDescent="0.25">
      <c r="A26" s="1"/>
      <c r="B26" s="1"/>
      <c r="C26" s="1"/>
      <c r="D26" s="1"/>
      <c r="E26" s="1"/>
      <c r="F26" s="1" t="s">
        <v>25</v>
      </c>
      <c r="G26" s="1"/>
      <c r="H26" s="2"/>
    </row>
    <row r="27" spans="1:8" x14ac:dyDescent="0.25">
      <c r="A27" s="1"/>
      <c r="B27" s="1"/>
      <c r="C27" s="1"/>
      <c r="D27" s="1"/>
      <c r="E27" s="1"/>
      <c r="F27" s="1"/>
      <c r="G27" s="1" t="s">
        <v>26</v>
      </c>
      <c r="H27" s="2">
        <v>1250</v>
      </c>
    </row>
    <row r="28" spans="1:8" ht="15.75" thickBot="1" x14ac:dyDescent="0.3">
      <c r="A28" s="1"/>
      <c r="B28" s="1"/>
      <c r="C28" s="1"/>
      <c r="D28" s="1"/>
      <c r="E28" s="1"/>
      <c r="F28" s="1"/>
      <c r="G28" s="1" t="s">
        <v>27</v>
      </c>
      <c r="H28" s="4">
        <v>784.22</v>
      </c>
    </row>
    <row r="29" spans="1:8" ht="15.75" thickBot="1" x14ac:dyDescent="0.3">
      <c r="A29" s="1"/>
      <c r="B29" s="1"/>
      <c r="C29" s="1"/>
      <c r="D29" s="1"/>
      <c r="E29" s="1"/>
      <c r="F29" s="1" t="s">
        <v>28</v>
      </c>
      <c r="G29" s="1"/>
      <c r="H29" s="6">
        <f>ROUND(SUM(H26:H28),5)</f>
        <v>2034.22</v>
      </c>
    </row>
    <row r="30" spans="1:8" x14ac:dyDescent="0.25">
      <c r="A30" s="1"/>
      <c r="B30" s="1"/>
      <c r="C30" s="1"/>
      <c r="D30" s="1"/>
      <c r="E30" s="1" t="s">
        <v>29</v>
      </c>
      <c r="F30" s="1"/>
      <c r="G30" s="1"/>
      <c r="H30" s="2">
        <f>ROUND(SUM(H24:H25)+H29,5)</f>
        <v>2554.73</v>
      </c>
    </row>
    <row r="31" spans="1:8" x14ac:dyDescent="0.25">
      <c r="A31" s="1"/>
      <c r="B31" s="1"/>
      <c r="C31" s="1"/>
      <c r="D31" s="1"/>
      <c r="E31" s="1" t="s">
        <v>30</v>
      </c>
      <c r="F31" s="1"/>
      <c r="G31" s="1"/>
      <c r="H31" s="2"/>
    </row>
    <row r="32" spans="1:8" x14ac:dyDescent="0.25">
      <c r="A32" s="1"/>
      <c r="B32" s="1"/>
      <c r="C32" s="1"/>
      <c r="D32" s="1"/>
      <c r="E32" s="1"/>
      <c r="F32" s="1" t="s">
        <v>31</v>
      </c>
      <c r="G32" s="1"/>
      <c r="H32" s="2">
        <v>85.63</v>
      </c>
    </row>
    <row r="33" spans="1:8" ht="15.75" thickBot="1" x14ac:dyDescent="0.3">
      <c r="A33" s="1"/>
      <c r="B33" s="1"/>
      <c r="C33" s="1"/>
      <c r="D33" s="1"/>
      <c r="E33" s="1"/>
      <c r="F33" s="1" t="s">
        <v>32</v>
      </c>
      <c r="G33" s="1"/>
      <c r="H33" s="3">
        <v>292.38</v>
      </c>
    </row>
    <row r="34" spans="1:8" x14ac:dyDescent="0.25">
      <c r="A34" s="1"/>
      <c r="B34" s="1"/>
      <c r="C34" s="1"/>
      <c r="D34" s="1"/>
      <c r="E34" s="1" t="s">
        <v>33</v>
      </c>
      <c r="F34" s="1"/>
      <c r="G34" s="1"/>
      <c r="H34" s="2">
        <f>ROUND(SUM(H31:H33),5)</f>
        <v>378.01</v>
      </c>
    </row>
    <row r="35" spans="1:8" x14ac:dyDescent="0.25">
      <c r="A35" s="1"/>
      <c r="B35" s="1"/>
      <c r="C35" s="1"/>
      <c r="D35" s="1"/>
      <c r="E35" s="1" t="s">
        <v>34</v>
      </c>
      <c r="F35" s="1"/>
      <c r="G35" s="1"/>
      <c r="H35" s="2">
        <v>2284.5</v>
      </c>
    </row>
    <row r="36" spans="1:8" x14ac:dyDescent="0.25">
      <c r="A36" s="1"/>
      <c r="B36" s="1"/>
      <c r="C36" s="1"/>
      <c r="D36" s="1"/>
      <c r="E36" s="1" t="s">
        <v>35</v>
      </c>
      <c r="F36" s="1"/>
      <c r="G36" s="1"/>
      <c r="H36" s="2">
        <v>411.72</v>
      </c>
    </row>
    <row r="37" spans="1:8" x14ac:dyDescent="0.25">
      <c r="A37" s="1"/>
      <c r="B37" s="1"/>
      <c r="C37" s="1"/>
      <c r="D37" s="1"/>
      <c r="E37" s="1" t="s">
        <v>36</v>
      </c>
      <c r="F37" s="1"/>
      <c r="G37" s="1"/>
      <c r="H37" s="2"/>
    </row>
    <row r="38" spans="1:8" ht="15.75" thickBot="1" x14ac:dyDescent="0.3">
      <c r="A38" s="1"/>
      <c r="B38" s="1"/>
      <c r="C38" s="1"/>
      <c r="D38" s="1"/>
      <c r="E38" s="1"/>
      <c r="F38" s="1" t="s">
        <v>37</v>
      </c>
      <c r="G38" s="1"/>
      <c r="H38" s="3">
        <v>8</v>
      </c>
    </row>
    <row r="39" spans="1:8" x14ac:dyDescent="0.25">
      <c r="A39" s="1"/>
      <c r="B39" s="1"/>
      <c r="C39" s="1"/>
      <c r="D39" s="1"/>
      <c r="E39" s="1" t="s">
        <v>38</v>
      </c>
      <c r="F39" s="1"/>
      <c r="G39" s="1"/>
      <c r="H39" s="2">
        <f>ROUND(SUM(H37:H38),5)</f>
        <v>8</v>
      </c>
    </row>
    <row r="40" spans="1:8" x14ac:dyDescent="0.25">
      <c r="A40" s="1"/>
      <c r="B40" s="1"/>
      <c r="C40" s="1"/>
      <c r="D40" s="1"/>
      <c r="E40" s="1" t="s">
        <v>39</v>
      </c>
      <c r="F40" s="1"/>
      <c r="G40" s="1"/>
      <c r="H40" s="2"/>
    </row>
    <row r="41" spans="1:8" ht="15.75" thickBot="1" x14ac:dyDescent="0.3">
      <c r="A41" s="1"/>
      <c r="B41" s="1"/>
      <c r="C41" s="1"/>
      <c r="D41" s="1"/>
      <c r="E41" s="1"/>
      <c r="F41" s="1" t="s">
        <v>40</v>
      </c>
      <c r="G41" s="1"/>
      <c r="H41" s="3">
        <v>349</v>
      </c>
    </row>
    <row r="42" spans="1:8" x14ac:dyDescent="0.25">
      <c r="A42" s="1"/>
      <c r="B42" s="1"/>
      <c r="C42" s="1"/>
      <c r="D42" s="1"/>
      <c r="E42" s="1" t="s">
        <v>41</v>
      </c>
      <c r="F42" s="1"/>
      <c r="G42" s="1"/>
      <c r="H42" s="2">
        <f>ROUND(SUM(H40:H41),5)</f>
        <v>349</v>
      </c>
    </row>
    <row r="43" spans="1:8" x14ac:dyDescent="0.25">
      <c r="A43" s="1"/>
      <c r="B43" s="1"/>
      <c r="C43" s="1"/>
      <c r="D43" s="1"/>
      <c r="E43" s="1" t="s">
        <v>42</v>
      </c>
      <c r="F43" s="1"/>
      <c r="G43" s="1"/>
      <c r="H43" s="2"/>
    </row>
    <row r="44" spans="1:8" x14ac:dyDescent="0.25">
      <c r="A44" s="1"/>
      <c r="B44" s="1"/>
      <c r="C44" s="1"/>
      <c r="D44" s="1"/>
      <c r="E44" s="1"/>
      <c r="F44" s="1" t="s">
        <v>43</v>
      </c>
      <c r="G44" s="1"/>
      <c r="H44" s="2">
        <v>325.25</v>
      </c>
    </row>
    <row r="45" spans="1:8" x14ac:dyDescent="0.25">
      <c r="A45" s="1"/>
      <c r="B45" s="1"/>
      <c r="C45" s="1"/>
      <c r="D45" s="1"/>
      <c r="E45" s="1"/>
      <c r="F45" s="1" t="s">
        <v>44</v>
      </c>
      <c r="G45" s="1"/>
      <c r="H45" s="2">
        <v>888.51</v>
      </c>
    </row>
    <row r="46" spans="1:8" ht="15.75" thickBot="1" x14ac:dyDescent="0.3">
      <c r="A46" s="1"/>
      <c r="B46" s="1"/>
      <c r="C46" s="1"/>
      <c r="D46" s="1"/>
      <c r="E46" s="1"/>
      <c r="F46" s="1" t="s">
        <v>45</v>
      </c>
      <c r="G46" s="1"/>
      <c r="H46" s="3">
        <v>0</v>
      </c>
    </row>
    <row r="47" spans="1:8" x14ac:dyDescent="0.25">
      <c r="A47" s="1"/>
      <c r="B47" s="1"/>
      <c r="C47" s="1"/>
      <c r="D47" s="1"/>
      <c r="E47" s="1" t="s">
        <v>46</v>
      </c>
      <c r="F47" s="1"/>
      <c r="G47" s="1"/>
      <c r="H47" s="2">
        <f>ROUND(SUM(H43:H46),5)</f>
        <v>1213.76</v>
      </c>
    </row>
    <row r="48" spans="1:8" x14ac:dyDescent="0.25">
      <c r="A48" s="1"/>
      <c r="B48" s="1"/>
      <c r="C48" s="1"/>
      <c r="D48" s="1"/>
      <c r="E48" s="1" t="s">
        <v>47</v>
      </c>
      <c r="F48" s="1"/>
      <c r="G48" s="1"/>
      <c r="H48" s="2"/>
    </row>
    <row r="49" spans="1:8" x14ac:dyDescent="0.25">
      <c r="A49" s="1"/>
      <c r="B49" s="1"/>
      <c r="C49" s="1"/>
      <c r="D49" s="1"/>
      <c r="E49" s="1"/>
      <c r="F49" s="1" t="s">
        <v>48</v>
      </c>
      <c r="G49" s="1"/>
      <c r="H49" s="2">
        <v>675</v>
      </c>
    </row>
    <row r="50" spans="1:8" ht="15.75" thickBot="1" x14ac:dyDescent="0.3">
      <c r="A50" s="1"/>
      <c r="B50" s="1"/>
      <c r="C50" s="1"/>
      <c r="D50" s="1"/>
      <c r="E50" s="1"/>
      <c r="F50" s="1" t="s">
        <v>49</v>
      </c>
      <c r="G50" s="1"/>
      <c r="H50" s="3">
        <v>264.89999999999998</v>
      </c>
    </row>
    <row r="51" spans="1:8" x14ac:dyDescent="0.25">
      <c r="A51" s="1"/>
      <c r="B51" s="1"/>
      <c r="C51" s="1"/>
      <c r="D51" s="1"/>
      <c r="E51" s="1" t="s">
        <v>50</v>
      </c>
      <c r="F51" s="1"/>
      <c r="G51" s="1"/>
      <c r="H51" s="2">
        <f>ROUND(SUM(H48:H50),5)</f>
        <v>939.9</v>
      </c>
    </row>
    <row r="52" spans="1:8" x14ac:dyDescent="0.25">
      <c r="A52" s="1"/>
      <c r="B52" s="1"/>
      <c r="C52" s="1"/>
      <c r="D52" s="1"/>
      <c r="E52" s="1" t="s">
        <v>51</v>
      </c>
      <c r="F52" s="1"/>
      <c r="G52" s="1"/>
      <c r="H52" s="2"/>
    </row>
    <row r="53" spans="1:8" ht="15.75" thickBot="1" x14ac:dyDescent="0.3">
      <c r="A53" s="1"/>
      <c r="B53" s="1"/>
      <c r="C53" s="1"/>
      <c r="D53" s="1"/>
      <c r="E53" s="1"/>
      <c r="F53" s="1" t="s">
        <v>52</v>
      </c>
      <c r="G53" s="1"/>
      <c r="H53" s="3">
        <v>-74.23</v>
      </c>
    </row>
    <row r="54" spans="1:8" x14ac:dyDescent="0.25">
      <c r="A54" s="1"/>
      <c r="B54" s="1"/>
      <c r="C54" s="1"/>
      <c r="D54" s="1"/>
      <c r="E54" s="1" t="s">
        <v>53</v>
      </c>
      <c r="F54" s="1"/>
      <c r="G54" s="1"/>
      <c r="H54" s="2">
        <f>ROUND(SUM(H52:H53),5)</f>
        <v>-74.23</v>
      </c>
    </row>
    <row r="55" spans="1:8" x14ac:dyDescent="0.25">
      <c r="A55" s="1"/>
      <c r="B55" s="1"/>
      <c r="C55" s="1"/>
      <c r="D55" s="1"/>
      <c r="E55" s="1" t="s">
        <v>54</v>
      </c>
      <c r="F55" s="1"/>
      <c r="G55" s="1"/>
      <c r="H55" s="2">
        <v>1650</v>
      </c>
    </row>
    <row r="56" spans="1:8" x14ac:dyDescent="0.25">
      <c r="A56" s="1"/>
      <c r="B56" s="1"/>
      <c r="C56" s="1"/>
      <c r="D56" s="1"/>
      <c r="E56" s="1" t="s">
        <v>55</v>
      </c>
      <c r="F56" s="1"/>
      <c r="G56" s="1"/>
      <c r="H56" s="2"/>
    </row>
    <row r="57" spans="1:8" ht="15.75" thickBot="1" x14ac:dyDescent="0.3">
      <c r="A57" s="1"/>
      <c r="B57" s="1"/>
      <c r="C57" s="1"/>
      <c r="D57" s="1"/>
      <c r="E57" s="1"/>
      <c r="F57" s="1" t="s">
        <v>56</v>
      </c>
      <c r="G57" s="1"/>
      <c r="H57" s="3">
        <v>0</v>
      </c>
    </row>
    <row r="58" spans="1:8" x14ac:dyDescent="0.25">
      <c r="A58" s="1"/>
      <c r="B58" s="1"/>
      <c r="C58" s="1"/>
      <c r="D58" s="1"/>
      <c r="E58" s="1" t="s">
        <v>57</v>
      </c>
      <c r="F58" s="1"/>
      <c r="G58" s="1"/>
      <c r="H58" s="2">
        <f>ROUND(SUM(H56:H57),5)</f>
        <v>0</v>
      </c>
    </row>
    <row r="59" spans="1:8" x14ac:dyDescent="0.25">
      <c r="A59" s="1"/>
      <c r="B59" s="1"/>
      <c r="C59" s="1"/>
      <c r="D59" s="1"/>
      <c r="E59" s="1" t="s">
        <v>58</v>
      </c>
      <c r="F59" s="1"/>
      <c r="G59" s="1"/>
      <c r="H59" s="2"/>
    </row>
    <row r="60" spans="1:8" x14ac:dyDescent="0.25">
      <c r="A60" s="1"/>
      <c r="B60" s="1"/>
      <c r="C60" s="1"/>
      <c r="D60" s="1"/>
      <c r="E60" s="1"/>
      <c r="F60" s="1" t="s">
        <v>59</v>
      </c>
      <c r="G60" s="1"/>
      <c r="H60" s="2">
        <v>6750</v>
      </c>
    </row>
    <row r="61" spans="1:8" ht="15.75" thickBot="1" x14ac:dyDescent="0.3">
      <c r="A61" s="1"/>
      <c r="B61" s="1"/>
      <c r="C61" s="1"/>
      <c r="D61" s="1"/>
      <c r="E61" s="1"/>
      <c r="F61" s="1" t="s">
        <v>60</v>
      </c>
      <c r="G61" s="1"/>
      <c r="H61" s="3">
        <v>2059.8000000000002</v>
      </c>
    </row>
    <row r="62" spans="1:8" x14ac:dyDescent="0.25">
      <c r="A62" s="1"/>
      <c r="B62" s="1"/>
      <c r="C62" s="1"/>
      <c r="D62" s="1"/>
      <c r="E62" s="1" t="s">
        <v>61</v>
      </c>
      <c r="F62" s="1"/>
      <c r="G62" s="1"/>
      <c r="H62" s="2">
        <f>ROUND(SUM(H59:H61),5)</f>
        <v>8809.7999999999993</v>
      </c>
    </row>
    <row r="63" spans="1:8" x14ac:dyDescent="0.25">
      <c r="A63" s="1"/>
      <c r="B63" s="1"/>
      <c r="C63" s="1"/>
      <c r="D63" s="1"/>
      <c r="E63" s="1" t="s">
        <v>62</v>
      </c>
      <c r="F63" s="1"/>
      <c r="G63" s="1"/>
      <c r="H63" s="2"/>
    </row>
    <row r="64" spans="1:8" ht="15.75" thickBot="1" x14ac:dyDescent="0.3">
      <c r="A64" s="1"/>
      <c r="B64" s="1"/>
      <c r="C64" s="1"/>
      <c r="D64" s="1"/>
      <c r="E64" s="1"/>
      <c r="F64" s="1" t="s">
        <v>63</v>
      </c>
      <c r="G64" s="1"/>
      <c r="H64" s="3">
        <v>565.22</v>
      </c>
    </row>
    <row r="65" spans="1:8" x14ac:dyDescent="0.25">
      <c r="A65" s="1"/>
      <c r="B65" s="1"/>
      <c r="C65" s="1"/>
      <c r="D65" s="1"/>
      <c r="E65" s="1" t="s">
        <v>64</v>
      </c>
      <c r="F65" s="1"/>
      <c r="G65" s="1"/>
      <c r="H65" s="2">
        <f>ROUND(SUM(H63:H64),5)</f>
        <v>565.22</v>
      </c>
    </row>
    <row r="66" spans="1:8" x14ac:dyDescent="0.25">
      <c r="A66" s="1"/>
      <c r="B66" s="1"/>
      <c r="C66" s="1"/>
      <c r="D66" s="1"/>
      <c r="E66" s="1" t="s">
        <v>65</v>
      </c>
      <c r="F66" s="1"/>
      <c r="G66" s="1"/>
      <c r="H66" s="2"/>
    </row>
    <row r="67" spans="1:8" x14ac:dyDescent="0.25">
      <c r="A67" s="1"/>
      <c r="B67" s="1"/>
      <c r="C67" s="1"/>
      <c r="D67" s="1"/>
      <c r="E67" s="1"/>
      <c r="F67" s="1" t="s">
        <v>66</v>
      </c>
      <c r="G67" s="1"/>
      <c r="H67" s="2">
        <v>7932.01</v>
      </c>
    </row>
    <row r="68" spans="1:8" x14ac:dyDescent="0.25">
      <c r="A68" s="1"/>
      <c r="B68" s="1"/>
      <c r="C68" s="1"/>
      <c r="D68" s="1"/>
      <c r="E68" s="1"/>
      <c r="F68" s="1" t="s">
        <v>67</v>
      </c>
      <c r="G68" s="1"/>
      <c r="H68" s="2">
        <v>796.21</v>
      </c>
    </row>
    <row r="69" spans="1:8" x14ac:dyDescent="0.25">
      <c r="A69" s="1"/>
      <c r="B69" s="1"/>
      <c r="C69" s="1"/>
      <c r="D69" s="1"/>
      <c r="E69" s="1"/>
      <c r="F69" s="1" t="s">
        <v>68</v>
      </c>
      <c r="G69" s="1"/>
      <c r="H69" s="2">
        <v>424.53</v>
      </c>
    </row>
    <row r="70" spans="1:8" x14ac:dyDescent="0.25">
      <c r="A70" s="1"/>
      <c r="B70" s="1"/>
      <c r="C70" s="1"/>
      <c r="D70" s="1"/>
      <c r="E70" s="1"/>
      <c r="F70" s="1" t="s">
        <v>69</v>
      </c>
      <c r="G70" s="1"/>
      <c r="H70" s="2">
        <v>715.01</v>
      </c>
    </row>
    <row r="71" spans="1:8" ht="15.75" thickBot="1" x14ac:dyDescent="0.3">
      <c r="A71" s="1"/>
      <c r="B71" s="1"/>
      <c r="C71" s="1"/>
      <c r="D71" s="1"/>
      <c r="E71" s="1"/>
      <c r="F71" s="1" t="s">
        <v>70</v>
      </c>
      <c r="G71" s="1"/>
      <c r="H71" s="3">
        <v>67.14</v>
      </c>
    </row>
    <row r="72" spans="1:8" x14ac:dyDescent="0.25">
      <c r="A72" s="1"/>
      <c r="B72" s="1"/>
      <c r="C72" s="1"/>
      <c r="D72" s="1"/>
      <c r="E72" s="1" t="s">
        <v>71</v>
      </c>
      <c r="F72" s="1"/>
      <c r="G72" s="1"/>
      <c r="H72" s="2">
        <f>ROUND(SUM(H66:H71),5)</f>
        <v>9934.9</v>
      </c>
    </row>
    <row r="73" spans="1:8" x14ac:dyDescent="0.25">
      <c r="A73" s="1"/>
      <c r="B73" s="1"/>
      <c r="C73" s="1"/>
      <c r="D73" s="1"/>
      <c r="E73" s="1" t="s">
        <v>72</v>
      </c>
      <c r="F73" s="1"/>
      <c r="G73" s="1"/>
      <c r="H73" s="2"/>
    </row>
    <row r="74" spans="1:8" ht="15.75" thickBot="1" x14ac:dyDescent="0.3">
      <c r="A74" s="1"/>
      <c r="B74" s="1"/>
      <c r="C74" s="1"/>
      <c r="D74" s="1"/>
      <c r="E74" s="1"/>
      <c r="F74" s="1" t="s">
        <v>73</v>
      </c>
      <c r="G74" s="1"/>
      <c r="H74" s="3">
        <v>0</v>
      </c>
    </row>
    <row r="75" spans="1:8" x14ac:dyDescent="0.25">
      <c r="A75" s="1"/>
      <c r="B75" s="1"/>
      <c r="C75" s="1"/>
      <c r="D75" s="1"/>
      <c r="E75" s="1" t="s">
        <v>74</v>
      </c>
      <c r="F75" s="1"/>
      <c r="G75" s="1"/>
      <c r="H75" s="2">
        <f>ROUND(SUM(H73:H74),5)</f>
        <v>0</v>
      </c>
    </row>
    <row r="76" spans="1:8" x14ac:dyDescent="0.25">
      <c r="A76" s="1"/>
      <c r="B76" s="1"/>
      <c r="C76" s="1"/>
      <c r="D76" s="1"/>
      <c r="E76" s="1" t="s">
        <v>75</v>
      </c>
      <c r="F76" s="1"/>
      <c r="G76" s="1"/>
      <c r="H76" s="2"/>
    </row>
    <row r="77" spans="1:8" ht="15.75" thickBot="1" x14ac:dyDescent="0.3">
      <c r="A77" s="1"/>
      <c r="B77" s="1"/>
      <c r="C77" s="1"/>
      <c r="D77" s="1"/>
      <c r="E77" s="1"/>
      <c r="F77" s="1" t="s">
        <v>76</v>
      </c>
      <c r="G77" s="1"/>
      <c r="H77" s="3">
        <v>0</v>
      </c>
    </row>
    <row r="78" spans="1:8" x14ac:dyDescent="0.25">
      <c r="A78" s="1"/>
      <c r="B78" s="1"/>
      <c r="C78" s="1"/>
      <c r="D78" s="1"/>
      <c r="E78" s="1" t="s">
        <v>77</v>
      </c>
      <c r="F78" s="1"/>
      <c r="G78" s="1"/>
      <c r="H78" s="2">
        <f>ROUND(SUM(H76:H77),5)</f>
        <v>0</v>
      </c>
    </row>
    <row r="79" spans="1:8" x14ac:dyDescent="0.25">
      <c r="A79" s="1"/>
      <c r="B79" s="1"/>
      <c r="C79" s="1"/>
      <c r="D79" s="1"/>
      <c r="E79" s="1" t="s">
        <v>78</v>
      </c>
      <c r="F79" s="1"/>
      <c r="G79" s="1"/>
      <c r="H79" s="2"/>
    </row>
    <row r="80" spans="1:8" x14ac:dyDescent="0.25">
      <c r="A80" s="1"/>
      <c r="B80" s="1"/>
      <c r="C80" s="1"/>
      <c r="D80" s="1"/>
      <c r="E80" s="1"/>
      <c r="F80" s="1" t="s">
        <v>79</v>
      </c>
      <c r="G80" s="1"/>
      <c r="H80" s="2">
        <v>0</v>
      </c>
    </row>
    <row r="81" spans="1:8" x14ac:dyDescent="0.25">
      <c r="A81" s="1"/>
      <c r="B81" s="1"/>
      <c r="C81" s="1"/>
      <c r="D81" s="1"/>
      <c r="E81" s="1"/>
      <c r="F81" s="1" t="s">
        <v>80</v>
      </c>
      <c r="G81" s="1"/>
      <c r="H81" s="2">
        <v>0</v>
      </c>
    </row>
    <row r="82" spans="1:8" ht="15.75" thickBot="1" x14ac:dyDescent="0.3">
      <c r="A82" s="1"/>
      <c r="B82" s="1"/>
      <c r="C82" s="1"/>
      <c r="D82" s="1"/>
      <c r="E82" s="1"/>
      <c r="F82" s="1" t="s">
        <v>81</v>
      </c>
      <c r="G82" s="1"/>
      <c r="H82" s="3">
        <v>0</v>
      </c>
    </row>
    <row r="83" spans="1:8" x14ac:dyDescent="0.25">
      <c r="A83" s="1"/>
      <c r="B83" s="1"/>
      <c r="C83" s="1"/>
      <c r="D83" s="1"/>
      <c r="E83" s="1" t="s">
        <v>82</v>
      </c>
      <c r="F83" s="1"/>
      <c r="G83" s="1"/>
      <c r="H83" s="2">
        <f>ROUND(SUM(H79:H82),5)</f>
        <v>0</v>
      </c>
    </row>
    <row r="84" spans="1:8" x14ac:dyDescent="0.25">
      <c r="A84" s="1"/>
      <c r="B84" s="1"/>
      <c r="C84" s="1"/>
      <c r="D84" s="1"/>
      <c r="E84" s="1" t="s">
        <v>83</v>
      </c>
      <c r="F84" s="1"/>
      <c r="G84" s="1"/>
      <c r="H84" s="2"/>
    </row>
    <row r="85" spans="1:8" ht="15.75" thickBot="1" x14ac:dyDescent="0.3">
      <c r="A85" s="1"/>
      <c r="B85" s="1"/>
      <c r="C85" s="1"/>
      <c r="D85" s="1"/>
      <c r="E85" s="1"/>
      <c r="F85" s="1" t="s">
        <v>84</v>
      </c>
      <c r="G85" s="1"/>
      <c r="H85" s="3">
        <v>56621.02</v>
      </c>
    </row>
    <row r="86" spans="1:8" x14ac:dyDescent="0.25">
      <c r="A86" s="1"/>
      <c r="B86" s="1"/>
      <c r="C86" s="1"/>
      <c r="D86" s="1"/>
      <c r="E86" s="1" t="s">
        <v>85</v>
      </c>
      <c r="F86" s="1"/>
      <c r="G86" s="1"/>
      <c r="H86" s="2">
        <f>ROUND(SUM(H84:H85),5)</f>
        <v>56621.02</v>
      </c>
    </row>
    <row r="87" spans="1:8" x14ac:dyDescent="0.25">
      <c r="A87" s="1"/>
      <c r="B87" s="1"/>
      <c r="C87" s="1"/>
      <c r="D87" s="1"/>
      <c r="E87" s="1" t="s">
        <v>86</v>
      </c>
      <c r="F87" s="1"/>
      <c r="G87" s="1"/>
      <c r="H87" s="2"/>
    </row>
    <row r="88" spans="1:8" x14ac:dyDescent="0.25">
      <c r="A88" s="1"/>
      <c r="B88" s="1"/>
      <c r="C88" s="1"/>
      <c r="D88" s="1"/>
      <c r="E88" s="1"/>
      <c r="F88" s="1" t="s">
        <v>87</v>
      </c>
      <c r="G88" s="1"/>
      <c r="H88" s="2">
        <v>191.75</v>
      </c>
    </row>
    <row r="89" spans="1:8" x14ac:dyDescent="0.25">
      <c r="A89" s="1"/>
      <c r="B89" s="1"/>
      <c r="C89" s="1"/>
      <c r="D89" s="1"/>
      <c r="E89" s="1"/>
      <c r="F89" s="1" t="s">
        <v>88</v>
      </c>
      <c r="G89" s="1"/>
      <c r="H89" s="2">
        <v>4270.1099999999997</v>
      </c>
    </row>
    <row r="90" spans="1:8" x14ac:dyDescent="0.25">
      <c r="A90" s="1"/>
      <c r="B90" s="1"/>
      <c r="C90" s="1"/>
      <c r="D90" s="1"/>
      <c r="E90" s="1"/>
      <c r="F90" s="1" t="s">
        <v>89</v>
      </c>
      <c r="G90" s="1"/>
      <c r="H90" s="2">
        <v>3493.94</v>
      </c>
    </row>
    <row r="91" spans="1:8" x14ac:dyDescent="0.25">
      <c r="A91" s="1"/>
      <c r="B91" s="1"/>
      <c r="C91" s="1"/>
      <c r="D91" s="1"/>
      <c r="E91" s="1"/>
      <c r="F91" s="1" t="s">
        <v>90</v>
      </c>
      <c r="G91" s="1"/>
      <c r="H91" s="2">
        <v>2.19</v>
      </c>
    </row>
    <row r="92" spans="1:8" ht="15.75" thickBot="1" x14ac:dyDescent="0.3">
      <c r="A92" s="1"/>
      <c r="B92" s="1"/>
      <c r="C92" s="1"/>
      <c r="D92" s="1"/>
      <c r="E92" s="1"/>
      <c r="F92" s="1" t="s">
        <v>91</v>
      </c>
      <c r="G92" s="1"/>
      <c r="H92" s="3">
        <v>3520.78</v>
      </c>
    </row>
    <row r="93" spans="1:8" x14ac:dyDescent="0.25">
      <c r="A93" s="1"/>
      <c r="B93" s="1"/>
      <c r="C93" s="1"/>
      <c r="D93" s="1"/>
      <c r="E93" s="1" t="s">
        <v>92</v>
      </c>
      <c r="F93" s="1"/>
      <c r="G93" s="1"/>
      <c r="H93" s="2">
        <f>ROUND(SUM(H87:H92),5)</f>
        <v>11478.77</v>
      </c>
    </row>
    <row r="94" spans="1:8" ht="15.75" thickBot="1" x14ac:dyDescent="0.3">
      <c r="A94" s="1"/>
      <c r="B94" s="1"/>
      <c r="C94" s="1"/>
      <c r="D94" s="1"/>
      <c r="E94" s="1" t="s">
        <v>93</v>
      </c>
      <c r="F94" s="1"/>
      <c r="G94" s="1"/>
      <c r="H94" s="4">
        <v>0</v>
      </c>
    </row>
    <row r="95" spans="1:8" ht="15.75" thickBot="1" x14ac:dyDescent="0.3">
      <c r="A95" s="1"/>
      <c r="B95" s="1"/>
      <c r="C95" s="1"/>
      <c r="D95" s="1" t="s">
        <v>94</v>
      </c>
      <c r="E95" s="1"/>
      <c r="F95" s="1"/>
      <c r="G95" s="1"/>
      <c r="H95" s="5">
        <f>ROUND(H23+H30+SUM(H34:H36)+H39+H42+H47+H51+SUM(H54:H55)+H58+H62+H65+H72+H75+H78+H83+H86+SUM(H93:H94),5)</f>
        <v>97125.1</v>
      </c>
    </row>
    <row r="96" spans="1:8" ht="15.75" thickBot="1" x14ac:dyDescent="0.3">
      <c r="A96" s="1"/>
      <c r="B96" s="1" t="s">
        <v>95</v>
      </c>
      <c r="C96" s="1"/>
      <c r="D96" s="1"/>
      <c r="E96" s="1"/>
      <c r="F96" s="1"/>
      <c r="G96" s="1"/>
      <c r="H96" s="5">
        <f>ROUND(H2+H22-H95,5)</f>
        <v>500470.84</v>
      </c>
    </row>
    <row r="97" spans="1:8" s="8" customFormat="1" ht="12" thickBot="1" x14ac:dyDescent="0.25">
      <c r="A97" s="1" t="s">
        <v>96</v>
      </c>
      <c r="B97" s="1"/>
      <c r="C97" s="1"/>
      <c r="D97" s="1"/>
      <c r="E97" s="1"/>
      <c r="F97" s="1"/>
      <c r="G97" s="1"/>
      <c r="H97" s="7">
        <f>H96</f>
        <v>500470.84</v>
      </c>
    </row>
    <row r="98" spans="1:8" ht="15.75" thickTop="1" x14ac:dyDescent="0.25"/>
  </sheetData>
  <pageMargins left="0.7" right="0.7" top="0.75" bottom="0.75" header="0.1" footer="0.3"/>
  <pageSetup orientation="portrait" r:id="rId1"/>
  <headerFooter>
    <oddHeader>&amp;L&amp;"Arial,Bold"&amp;8 1:43 PM
&amp;"Arial,Bold"&amp;8 11/17/23
&amp;"Arial,Bold"&amp;8 Accrual Basis&amp;C&amp;"Arial,Bold"&amp;12 Barton Springs Edwards Aquifer
&amp;"Arial,Bold"&amp;14 Profit &amp;&amp; Loss
&amp;"Arial,Bold"&amp;10 September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Wilson</dc:creator>
  <cp:lastModifiedBy>Dana Wilson</cp:lastModifiedBy>
  <dcterms:created xsi:type="dcterms:W3CDTF">2023-11-17T19:43:40Z</dcterms:created>
  <dcterms:modified xsi:type="dcterms:W3CDTF">2023-11-17T19:44:02Z</dcterms:modified>
</cp:coreProperties>
</file>