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ntnt1.BSEACD2\Desktop\11.18.2022 items to CMS\"/>
    </mc:Choice>
  </mc:AlternateContent>
  <xr:revisionPtr revIDLastSave="0" documentId="13_ncr:1_{BF2E6308-3E19-40E2-9CC4-8E1F4A88A20C}" xr6:coauthVersionLast="47" xr6:coauthVersionMax="47" xr10:uidLastSave="{00000000-0000-0000-0000-000000000000}"/>
  <bookViews>
    <workbookView xWindow="2370" yWindow="1510" windowWidth="14400" windowHeight="7440" xr2:uid="{351F88A0-E5CB-4D6B-BAF2-72BCC1C2F211}"/>
  </bookViews>
  <sheets>
    <sheet name="Sheet1" sheetId="1" r:id="rId1"/>
  </sheets>
  <definedNames>
    <definedName name="_xlnm.Print_Titles" localSheetId="0">Sheet1!$A:$E,Sheet1!$2:$2</definedName>
    <definedName name="QB_COLUMN_29" localSheetId="0" hidden="1">Sheet1!$F$2</definedName>
    <definedName name="QB_DATA_0" localSheetId="0" hidden="1">Sheet1!$6:$6,Sheet1!$7:$7,Sheet1!$9:$9,Sheet1!$10:$10,Sheet1!$11:$11,Sheet1!$13:$13,Sheet1!$14:$14,Sheet1!$17:$17,Sheet1!$20:$20,Sheet1!$21:$21,Sheet1!$22:$22,Sheet1!$26:$26,Sheet1!$27:$27,Sheet1!$28:$28,Sheet1!$29:$29,Sheet1!$30:$30</definedName>
    <definedName name="QB_DATA_1" localSheetId="0" hidden="1">Sheet1!$31:$31,Sheet1!$32:$32,Sheet1!$35:$35,Sheet1!$36:$36,Sheet1!$37:$37,Sheet1!$44:$44,Sheet1!$47:$47,Sheet1!$48:$48,Sheet1!$49:$49,Sheet1!$50:$50,Sheet1!$51:$51,Sheet1!$52:$52,Sheet1!$53:$53,Sheet1!$54:$54,Sheet1!$59:$59,Sheet1!$60:$60</definedName>
    <definedName name="QB_DATA_2" localSheetId="0" hidden="1">Sheet1!$61:$61,Sheet1!$62:$62</definedName>
    <definedName name="QB_FORMULA_0" localSheetId="0" hidden="1">Sheet1!$F$12,Sheet1!$F$15,Sheet1!$F$18,Sheet1!$F$23,Sheet1!$F$24,Sheet1!$F$33,Sheet1!$F$38,Sheet1!$F$39,Sheet1!$F$45,Sheet1!$F$55,Sheet1!$F$56,Sheet1!$F$57,Sheet1!$F$63,Sheet1!$F$64</definedName>
    <definedName name="QB_ROW_1" localSheetId="0" hidden="1">Sheet1!$A$3</definedName>
    <definedName name="QB_ROW_1011" localSheetId="0" hidden="1">Sheet1!$B$4</definedName>
    <definedName name="QB_ROW_11031" localSheetId="0" hidden="1">Sheet1!$D$43</definedName>
    <definedName name="QB_ROW_11230" localSheetId="0" hidden="1">Sheet1!$D$20</definedName>
    <definedName name="QB_ROW_11331" localSheetId="0" hidden="1">Sheet1!$D$45</definedName>
    <definedName name="QB_ROW_12031" localSheetId="0" hidden="1">Sheet1!$D$46</definedName>
    <definedName name="QB_ROW_12330" localSheetId="0" hidden="1">Sheet1!$D$17</definedName>
    <definedName name="QB_ROW_12331" localSheetId="0" hidden="1">Sheet1!$D$55</definedName>
    <definedName name="QB_ROW_1311" localSheetId="0" hidden="1">Sheet1!$B$24</definedName>
    <definedName name="QB_ROW_14011" localSheetId="0" hidden="1">Sheet1!$B$58</definedName>
    <definedName name="QB_ROW_14230" localSheetId="0" hidden="1">Sheet1!$D$21</definedName>
    <definedName name="QB_ROW_14311" localSheetId="0" hidden="1">Sheet1!$B$63</definedName>
    <definedName name="QB_ROW_15220" localSheetId="0" hidden="1">Sheet1!$C$26</definedName>
    <definedName name="QB_ROW_16220" localSheetId="0" hidden="1">Sheet1!$C$27</definedName>
    <definedName name="QB_ROW_17220" localSheetId="0" hidden="1">Sheet1!$C$28</definedName>
    <definedName name="QB_ROW_17221" localSheetId="0" hidden="1">Sheet1!$C$62</definedName>
    <definedName name="QB_ROW_18220" localSheetId="0" hidden="1">Sheet1!$C$29</definedName>
    <definedName name="QB_ROW_191220" localSheetId="0" hidden="1">Sheet1!$C$61</definedName>
    <definedName name="QB_ROW_19220" localSheetId="0" hidden="1">Sheet1!$C$30</definedName>
    <definedName name="QB_ROW_192230" localSheetId="0" hidden="1">Sheet1!$D$22</definedName>
    <definedName name="QB_ROW_2021" localSheetId="0" hidden="1">Sheet1!$C$5</definedName>
    <definedName name="QB_ROW_20220" localSheetId="0" hidden="1">Sheet1!$C$31</definedName>
    <definedName name="QB_ROW_21220" localSheetId="0" hidden="1">Sheet1!$C$32</definedName>
    <definedName name="QB_ROW_22220" localSheetId="0" hidden="1">Sheet1!$C$35</definedName>
    <definedName name="QB_ROW_2240" localSheetId="0" hidden="1">Sheet1!$E$53</definedName>
    <definedName name="QB_ROW_2321" localSheetId="0" hidden="1">Sheet1!$C$15</definedName>
    <definedName name="QB_ROW_23220" localSheetId="0" hidden="1">Sheet1!$C$36</definedName>
    <definedName name="QB_ROW_24220" localSheetId="0" hidden="1">Sheet1!$C$37</definedName>
    <definedName name="QB_ROW_26240" localSheetId="0" hidden="1">Sheet1!$E$47</definedName>
    <definedName name="QB_ROW_264240" localSheetId="0" hidden="1">Sheet1!$E$49</definedName>
    <definedName name="QB_ROW_27240" localSheetId="0" hidden="1">Sheet1!$E$48</definedName>
    <definedName name="QB_ROW_28240" localSheetId="0" hidden="1">Sheet1!$E$50</definedName>
    <definedName name="QB_ROW_29240" localSheetId="0" hidden="1">Sheet1!$E$51</definedName>
    <definedName name="QB_ROW_301" localSheetId="0" hidden="1">Sheet1!$A$39</definedName>
    <definedName name="QB_ROW_3021" localSheetId="0" hidden="1">Sheet1!$C$16</definedName>
    <definedName name="QB_ROW_30240" localSheetId="0" hidden="1">Sheet1!$E$52</definedName>
    <definedName name="QB_ROW_3321" localSheetId="0" hidden="1">Sheet1!$C$18</definedName>
    <definedName name="QB_ROW_33240" localSheetId="0" hidden="1">Sheet1!$E$54</definedName>
    <definedName name="QB_ROW_357220" localSheetId="0" hidden="1">Sheet1!$C$60</definedName>
    <definedName name="QB_ROW_4021" localSheetId="0" hidden="1">Sheet1!$C$19</definedName>
    <definedName name="QB_ROW_4230" localSheetId="0" hidden="1">Sheet1!$D$6</definedName>
    <definedName name="QB_ROW_4321" localSheetId="0" hidden="1">Sheet1!$C$23</definedName>
    <definedName name="QB_ROW_442240" localSheetId="0" hidden="1">Sheet1!$E$9</definedName>
    <definedName name="QB_ROW_479240" localSheetId="0" hidden="1">Sheet1!$E$44</definedName>
    <definedName name="QB_ROW_498240" localSheetId="0" hidden="1">Sheet1!$E$10</definedName>
    <definedName name="QB_ROW_5011" localSheetId="0" hidden="1">Sheet1!$B$25</definedName>
    <definedName name="QB_ROW_5230" localSheetId="0" hidden="1">Sheet1!$D$7</definedName>
    <definedName name="QB_ROW_5311" localSheetId="0" hidden="1">Sheet1!$B$33</definedName>
    <definedName name="QB_ROW_6011" localSheetId="0" hidden="1">Sheet1!$B$34</definedName>
    <definedName name="QB_ROW_6030" localSheetId="0" hidden="1">Sheet1!$D$8</definedName>
    <definedName name="QB_ROW_6240" localSheetId="0" hidden="1">Sheet1!$E$11</definedName>
    <definedName name="QB_ROW_6311" localSheetId="0" hidden="1">Sheet1!$B$38</definedName>
    <definedName name="QB_ROW_6330" localSheetId="0" hidden="1">Sheet1!$D$12</definedName>
    <definedName name="QB_ROW_7001" localSheetId="0" hidden="1">Sheet1!$A$40</definedName>
    <definedName name="QB_ROW_7230" localSheetId="0" hidden="1">Sheet1!$D$13</definedName>
    <definedName name="QB_ROW_7301" localSheetId="0" hidden="1">Sheet1!$A$64</definedName>
    <definedName name="QB_ROW_8011" localSheetId="0" hidden="1">Sheet1!$B$41</definedName>
    <definedName name="QB_ROW_8220" localSheetId="0" hidden="1">Sheet1!$C$59</definedName>
    <definedName name="QB_ROW_8311" localSheetId="0" hidden="1">Sheet1!$B$57</definedName>
    <definedName name="QB_ROW_9021" localSheetId="0" hidden="1">Sheet1!$C$42</definedName>
    <definedName name="QB_ROW_9230" localSheetId="0" hidden="1">Sheet1!$D$14</definedName>
    <definedName name="QB_ROW_9321" localSheetId="0" hidden="1">Sheet1!$C$56</definedName>
    <definedName name="QBCANSUPPORTUPDATE" localSheetId="0">TRUE</definedName>
    <definedName name="QBCOMPANYFILENAME" localSheetId="0">"Q:\8 Barton Springs Edwards Aquifer.QBW"</definedName>
    <definedName name="QBENDDATE" localSheetId="0">20220630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"89ccae0f78664b7494cb30251aabd5a5"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5</definedName>
    <definedName name="QBSTARTDATE" localSheetId="0">20220630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1" l="1"/>
  <c r="F55" i="1"/>
  <c r="F45" i="1"/>
  <c r="F56" i="1" s="1"/>
  <c r="F57" i="1" s="1"/>
  <c r="F64" i="1" s="1"/>
  <c r="F38" i="1"/>
  <c r="F33" i="1"/>
  <c r="F23" i="1"/>
  <c r="F18" i="1"/>
  <c r="F15" i="1"/>
  <c r="F24" i="1" s="1"/>
  <c r="F39" i="1" s="1"/>
  <c r="F12" i="1"/>
</calcChain>
</file>

<file path=xl/sharedStrings.xml><?xml version="1.0" encoding="utf-8"?>
<sst xmlns="http://schemas.openxmlformats.org/spreadsheetml/2006/main" count="63" uniqueCount="63">
  <si>
    <t>ASSETS</t>
  </si>
  <si>
    <t>Current Assets</t>
  </si>
  <si>
    <t>Checking/Savings</t>
  </si>
  <si>
    <t>1000.0 · Cash in Bank-Checking Truist</t>
  </si>
  <si>
    <t>1010.0 · Cash in Bank - Payroll Truist</t>
  </si>
  <si>
    <t>1030.0 · TexPool Funds - General</t>
  </si>
  <si>
    <t>1030.1 · Aquifer Protection Reserve</t>
  </si>
  <si>
    <t>1030.21 · Cash Flow Reserve</t>
  </si>
  <si>
    <t>1030.0 · TexPool Funds - General - Other</t>
  </si>
  <si>
    <t>Total 1030.0 · TexPool Funds - General</t>
  </si>
  <si>
    <t>1040.0 · TexPool Funds - Contingency</t>
  </si>
  <si>
    <t>1045.0 · TexPool Funds - Reserve</t>
  </si>
  <si>
    <t>Total Checking/Savings</t>
  </si>
  <si>
    <t>Accounts Receivable</t>
  </si>
  <si>
    <t>1200.0 · Accounts Receivable</t>
  </si>
  <si>
    <t>Total Accounts Receivable</t>
  </si>
  <si>
    <t>Other Current Assets</t>
  </si>
  <si>
    <t>1100.0 · Petty Cash</t>
  </si>
  <si>
    <t>1300.0 · Pre-paid Expenses</t>
  </si>
  <si>
    <t>1499.0 · Undeposited Funds-A/R payments</t>
  </si>
  <si>
    <t>Total Other Current Assets</t>
  </si>
  <si>
    <t>Total Current Assets</t>
  </si>
  <si>
    <t>Fixed Assets</t>
  </si>
  <si>
    <t>1400.0 · Field Equipment</t>
  </si>
  <si>
    <t>1410.0 · Office Equipment &amp; Furniture</t>
  </si>
  <si>
    <t>1410.1 · Computer Hardware &amp; Software</t>
  </si>
  <si>
    <t>1420.0 · Vehicles</t>
  </si>
  <si>
    <t>1430.0 · Accumulated Depreciation</t>
  </si>
  <si>
    <t>1440.0 · Land (Antioch Cave)</t>
  </si>
  <si>
    <t>1445.0 · Office Building</t>
  </si>
  <si>
    <t>Total Fixed Assets</t>
  </si>
  <si>
    <t>Other Assets</t>
  </si>
  <si>
    <t>1500.0 · Organizational Costs</t>
  </si>
  <si>
    <t>1510.0 · Accumulated Amortization</t>
  </si>
  <si>
    <t>1600.0 · Deposits Paid (Utilities)</t>
  </si>
  <si>
    <t>Total Other Assets</t>
  </si>
  <si>
    <t>TOTAL ASSETS</t>
  </si>
  <si>
    <t>LIABILITIES &amp; EQUITY</t>
  </si>
  <si>
    <t>Liabilities</t>
  </si>
  <si>
    <t>Current Liabilities</t>
  </si>
  <si>
    <t>Credit Cards</t>
  </si>
  <si>
    <t>2007.0 · Truist VISA</t>
  </si>
  <si>
    <t>Total Credit Cards</t>
  </si>
  <si>
    <t>Other Current Liabilities</t>
  </si>
  <si>
    <t>2010.0 · Rebates Payable - Cons Credits</t>
  </si>
  <si>
    <t>2100.0 · Deferred Revenue</t>
  </si>
  <si>
    <t>2110.0 · Direct Deposit Liabilities</t>
  </si>
  <si>
    <t>2200.0 · Fica &amp; Medicare Withheld</t>
  </si>
  <si>
    <t>2220.0 · Federal Income Tax Withheld</t>
  </si>
  <si>
    <t>2230.0 · Employer Fica &amp; Med Payable</t>
  </si>
  <si>
    <t>2270.0 · Payroll Liabilities</t>
  </si>
  <si>
    <t>2300.0 · Accrued Vacation Payable</t>
  </si>
  <si>
    <t>Total Other Current Liabilities</t>
  </si>
  <si>
    <t>Total Current Liabilities</t>
  </si>
  <si>
    <t>Total Liabilities</t>
  </si>
  <si>
    <t>Equity</t>
  </si>
  <si>
    <t>3000.0 · Fund Balance</t>
  </si>
  <si>
    <t>3000.3 · Invested in Capital Assets</t>
  </si>
  <si>
    <t>3110.0 · Reserve for Petty Cash</t>
  </si>
  <si>
    <t>Net Income</t>
  </si>
  <si>
    <t>Total Equity</t>
  </si>
  <si>
    <t>TOTAL LIABILITIES &amp; EQUITY</t>
  </si>
  <si>
    <t>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</si>
</sst>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101600</xdr:colOff>
          <xdr:row>2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BB893EC-CC3E-6CCB-D071-3EC0A5A3B4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101600</xdr:colOff>
          <xdr:row>2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037CDEE-B16E-59BB-0215-FC0BA6E188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FFDBA-2F18-4EF6-806B-4251031977AA}">
  <sheetPr codeName="Sheet1"/>
  <dimension ref="A1:F65"/>
  <sheetViews>
    <sheetView tabSelected="1" workbookViewId="0">
      <pane xSplit="5" ySplit="2" topLeftCell="F3" activePane="bottomRight" state="frozenSplit"/>
      <selection pane="topRight" activeCell="F1" sqref="F1"/>
      <selection pane="bottomLeft" activeCell="A2" sqref="A2"/>
      <selection pane="bottomRight" activeCell="I9" sqref="I9"/>
    </sheetView>
  </sheetViews>
  <sheetFormatPr defaultRowHeight="14.5" x14ac:dyDescent="0.35"/>
  <cols>
    <col min="1" max="4" width="2.90625" style="12" customWidth="1"/>
    <col min="5" max="5" width="28.90625" style="12" customWidth="1"/>
    <col min="6" max="6" width="12" style="13" customWidth="1"/>
  </cols>
  <sheetData>
    <row r="1" spans="1:6" ht="23.5" customHeight="1" x14ac:dyDescent="0.35"/>
    <row r="2" spans="1:6" s="11" customFormat="1" ht="15" thickBot="1" x14ac:dyDescent="0.4">
      <c r="A2" s="9"/>
      <c r="B2" s="9"/>
      <c r="C2" s="9"/>
      <c r="D2" s="9"/>
      <c r="E2" s="9"/>
      <c r="F2" s="10" t="s">
        <v>62</v>
      </c>
    </row>
    <row r="3" spans="1:6" ht="15" thickTop="1" x14ac:dyDescent="0.35">
      <c r="A3" s="1" t="s">
        <v>0</v>
      </c>
      <c r="B3" s="1"/>
      <c r="C3" s="1"/>
      <c r="D3" s="1"/>
      <c r="E3" s="1"/>
      <c r="F3" s="2"/>
    </row>
    <row r="4" spans="1:6" x14ac:dyDescent="0.35">
      <c r="A4" s="1"/>
      <c r="B4" s="1" t="s">
        <v>1</v>
      </c>
      <c r="C4" s="1"/>
      <c r="D4" s="1"/>
      <c r="E4" s="1"/>
      <c r="F4" s="2"/>
    </row>
    <row r="5" spans="1:6" x14ac:dyDescent="0.35">
      <c r="A5" s="1"/>
      <c r="B5" s="1"/>
      <c r="C5" s="1" t="s">
        <v>2</v>
      </c>
      <c r="D5" s="1"/>
      <c r="E5" s="1"/>
      <c r="F5" s="2"/>
    </row>
    <row r="6" spans="1:6" x14ac:dyDescent="0.35">
      <c r="A6" s="1"/>
      <c r="B6" s="1"/>
      <c r="C6" s="1"/>
      <c r="D6" s="1" t="s">
        <v>3</v>
      </c>
      <c r="E6" s="1"/>
      <c r="F6" s="2">
        <v>95958.71</v>
      </c>
    </row>
    <row r="7" spans="1:6" x14ac:dyDescent="0.35">
      <c r="A7" s="1"/>
      <c r="B7" s="1"/>
      <c r="C7" s="1"/>
      <c r="D7" s="1" t="s">
        <v>4</v>
      </c>
      <c r="E7" s="1"/>
      <c r="F7" s="2">
        <v>6829.43</v>
      </c>
    </row>
    <row r="8" spans="1:6" x14ac:dyDescent="0.35">
      <c r="A8" s="1"/>
      <c r="B8" s="1"/>
      <c r="C8" s="1"/>
      <c r="D8" s="1" t="s">
        <v>5</v>
      </c>
      <c r="E8" s="1"/>
      <c r="F8" s="2"/>
    </row>
    <row r="9" spans="1:6" x14ac:dyDescent="0.35">
      <c r="A9" s="1"/>
      <c r="B9" s="1"/>
      <c r="C9" s="1"/>
      <c r="D9" s="1"/>
      <c r="E9" s="1" t="s">
        <v>6</v>
      </c>
      <c r="F9" s="2">
        <v>56750</v>
      </c>
    </row>
    <row r="10" spans="1:6" x14ac:dyDescent="0.35">
      <c r="A10" s="1"/>
      <c r="B10" s="1"/>
      <c r="C10" s="1"/>
      <c r="D10" s="1"/>
      <c r="E10" s="1" t="s">
        <v>7</v>
      </c>
      <c r="F10" s="2">
        <v>175000</v>
      </c>
    </row>
    <row r="11" spans="1:6" ht="15" thickBot="1" x14ac:dyDescent="0.4">
      <c r="A11" s="1"/>
      <c r="B11" s="1"/>
      <c r="C11" s="1"/>
      <c r="D11" s="1"/>
      <c r="E11" s="1" t="s">
        <v>8</v>
      </c>
      <c r="F11" s="3">
        <v>820691.62</v>
      </c>
    </row>
    <row r="12" spans="1:6" x14ac:dyDescent="0.35">
      <c r="A12" s="1"/>
      <c r="B12" s="1"/>
      <c r="C12" s="1"/>
      <c r="D12" s="1" t="s">
        <v>9</v>
      </c>
      <c r="E12" s="1"/>
      <c r="F12" s="2">
        <f>ROUND(SUM(F8:F11),5)</f>
        <v>1052441.6200000001</v>
      </c>
    </row>
    <row r="13" spans="1:6" x14ac:dyDescent="0.35">
      <c r="A13" s="1"/>
      <c r="B13" s="1"/>
      <c r="C13" s="1"/>
      <c r="D13" s="1" t="s">
        <v>10</v>
      </c>
      <c r="E13" s="1"/>
      <c r="F13" s="2">
        <v>505744.97</v>
      </c>
    </row>
    <row r="14" spans="1:6" ht="15" thickBot="1" x14ac:dyDescent="0.4">
      <c r="A14" s="1"/>
      <c r="B14" s="1"/>
      <c r="C14" s="1"/>
      <c r="D14" s="1" t="s">
        <v>11</v>
      </c>
      <c r="E14" s="1"/>
      <c r="F14" s="3">
        <v>64682.879999999997</v>
      </c>
    </row>
    <row r="15" spans="1:6" x14ac:dyDescent="0.35">
      <c r="A15" s="1"/>
      <c r="B15" s="1"/>
      <c r="C15" s="1" t="s">
        <v>12</v>
      </c>
      <c r="D15" s="1"/>
      <c r="E15" s="1"/>
      <c r="F15" s="2">
        <f>ROUND(SUM(F5:F7)+SUM(F12:F14),5)</f>
        <v>1725657.61</v>
      </c>
    </row>
    <row r="16" spans="1:6" x14ac:dyDescent="0.35">
      <c r="A16" s="1"/>
      <c r="B16" s="1"/>
      <c r="C16" s="1" t="s">
        <v>13</v>
      </c>
      <c r="D16" s="1"/>
      <c r="E16" s="1"/>
      <c r="F16" s="2"/>
    </row>
    <row r="17" spans="1:6" ht="15" thickBot="1" x14ac:dyDescent="0.4">
      <c r="A17" s="1"/>
      <c r="B17" s="1"/>
      <c r="C17" s="1"/>
      <c r="D17" s="1" t="s">
        <v>14</v>
      </c>
      <c r="E17" s="1"/>
      <c r="F17" s="3">
        <v>16910.939999999999</v>
      </c>
    </row>
    <row r="18" spans="1:6" x14ac:dyDescent="0.35">
      <c r="A18" s="1"/>
      <c r="B18" s="1"/>
      <c r="C18" s="1" t="s">
        <v>15</v>
      </c>
      <c r="D18" s="1"/>
      <c r="E18" s="1"/>
      <c r="F18" s="2">
        <f>ROUND(SUM(F16:F17),5)</f>
        <v>16910.939999999999</v>
      </c>
    </row>
    <row r="19" spans="1:6" x14ac:dyDescent="0.35">
      <c r="A19" s="1"/>
      <c r="B19" s="1"/>
      <c r="C19" s="1" t="s">
        <v>16</v>
      </c>
      <c r="D19" s="1"/>
      <c r="E19" s="1"/>
      <c r="F19" s="2"/>
    </row>
    <row r="20" spans="1:6" x14ac:dyDescent="0.35">
      <c r="A20" s="1"/>
      <c r="B20" s="1"/>
      <c r="C20" s="1"/>
      <c r="D20" s="1" t="s">
        <v>17</v>
      </c>
      <c r="E20" s="1"/>
      <c r="F20" s="2">
        <v>300</v>
      </c>
    </row>
    <row r="21" spans="1:6" x14ac:dyDescent="0.35">
      <c r="A21" s="1"/>
      <c r="B21" s="1"/>
      <c r="C21" s="1"/>
      <c r="D21" s="1" t="s">
        <v>18</v>
      </c>
      <c r="E21" s="1"/>
      <c r="F21" s="2">
        <v>4711.7700000000004</v>
      </c>
    </row>
    <row r="22" spans="1:6" ht="15" thickBot="1" x14ac:dyDescent="0.4">
      <c r="A22" s="1"/>
      <c r="B22" s="1"/>
      <c r="C22" s="1"/>
      <c r="D22" s="1" t="s">
        <v>19</v>
      </c>
      <c r="E22" s="1"/>
      <c r="F22" s="4">
        <v>18420.84</v>
      </c>
    </row>
    <row r="23" spans="1:6" ht="15" thickBot="1" x14ac:dyDescent="0.4">
      <c r="A23" s="1"/>
      <c r="B23" s="1"/>
      <c r="C23" s="1" t="s">
        <v>20</v>
      </c>
      <c r="D23" s="1"/>
      <c r="E23" s="1"/>
      <c r="F23" s="5">
        <f>ROUND(SUM(F19:F22),5)</f>
        <v>23432.61</v>
      </c>
    </row>
    <row r="24" spans="1:6" x14ac:dyDescent="0.35">
      <c r="A24" s="1"/>
      <c r="B24" s="1" t="s">
        <v>21</v>
      </c>
      <c r="C24" s="1"/>
      <c r="D24" s="1"/>
      <c r="E24" s="1"/>
      <c r="F24" s="2">
        <f>ROUND(F4+F15+F18+F23,5)</f>
        <v>1766001.16</v>
      </c>
    </row>
    <row r="25" spans="1:6" x14ac:dyDescent="0.35">
      <c r="A25" s="1"/>
      <c r="B25" s="1" t="s">
        <v>22</v>
      </c>
      <c r="C25" s="1"/>
      <c r="D25" s="1"/>
      <c r="E25" s="1"/>
      <c r="F25" s="2"/>
    </row>
    <row r="26" spans="1:6" x14ac:dyDescent="0.35">
      <c r="A26" s="1"/>
      <c r="B26" s="1"/>
      <c r="C26" s="1" t="s">
        <v>23</v>
      </c>
      <c r="D26" s="1"/>
      <c r="E26" s="1"/>
      <c r="F26" s="2">
        <v>376487.89</v>
      </c>
    </row>
    <row r="27" spans="1:6" x14ac:dyDescent="0.35">
      <c r="A27" s="1"/>
      <c r="B27" s="1"/>
      <c r="C27" s="1" t="s">
        <v>24</v>
      </c>
      <c r="D27" s="1"/>
      <c r="E27" s="1"/>
      <c r="F27" s="2">
        <v>19722.900000000001</v>
      </c>
    </row>
    <row r="28" spans="1:6" x14ac:dyDescent="0.35">
      <c r="A28" s="1"/>
      <c r="B28" s="1"/>
      <c r="C28" s="1" t="s">
        <v>25</v>
      </c>
      <c r="D28" s="1"/>
      <c r="E28" s="1"/>
      <c r="F28" s="2">
        <v>19329.689999999999</v>
      </c>
    </row>
    <row r="29" spans="1:6" x14ac:dyDescent="0.35">
      <c r="A29" s="1"/>
      <c r="B29" s="1"/>
      <c r="C29" s="1" t="s">
        <v>26</v>
      </c>
      <c r="D29" s="1"/>
      <c r="E29" s="1"/>
      <c r="F29" s="2">
        <v>52363.03</v>
      </c>
    </row>
    <row r="30" spans="1:6" x14ac:dyDescent="0.35">
      <c r="A30" s="1"/>
      <c r="B30" s="1"/>
      <c r="C30" s="1" t="s">
        <v>27</v>
      </c>
      <c r="D30" s="1"/>
      <c r="E30" s="1"/>
      <c r="F30" s="2">
        <v>-608852.24</v>
      </c>
    </row>
    <row r="31" spans="1:6" x14ac:dyDescent="0.35">
      <c r="A31" s="1"/>
      <c r="B31" s="1"/>
      <c r="C31" s="1" t="s">
        <v>28</v>
      </c>
      <c r="D31" s="1"/>
      <c r="E31" s="1"/>
      <c r="F31" s="2">
        <v>165415</v>
      </c>
    </row>
    <row r="32" spans="1:6" ht="15" thickBot="1" x14ac:dyDescent="0.4">
      <c r="A32" s="1"/>
      <c r="B32" s="1"/>
      <c r="C32" s="1" t="s">
        <v>29</v>
      </c>
      <c r="D32" s="1"/>
      <c r="E32" s="1"/>
      <c r="F32" s="3">
        <v>268588.03999999998</v>
      </c>
    </row>
    <row r="33" spans="1:6" x14ac:dyDescent="0.35">
      <c r="A33" s="1"/>
      <c r="B33" s="1" t="s">
        <v>30</v>
      </c>
      <c r="C33" s="1"/>
      <c r="D33" s="1"/>
      <c r="E33" s="1"/>
      <c r="F33" s="2">
        <f>ROUND(SUM(F25:F32),5)</f>
        <v>293054.31</v>
      </c>
    </row>
    <row r="34" spans="1:6" x14ac:dyDescent="0.35">
      <c r="A34" s="1"/>
      <c r="B34" s="1" t="s">
        <v>31</v>
      </c>
      <c r="C34" s="1"/>
      <c r="D34" s="1"/>
      <c r="E34" s="1"/>
      <c r="F34" s="2"/>
    </row>
    <row r="35" spans="1:6" x14ac:dyDescent="0.35">
      <c r="A35" s="1"/>
      <c r="B35" s="1"/>
      <c r="C35" s="1" t="s">
        <v>32</v>
      </c>
      <c r="D35" s="1"/>
      <c r="E35" s="1"/>
      <c r="F35" s="2">
        <v>300783.26</v>
      </c>
    </row>
    <row r="36" spans="1:6" x14ac:dyDescent="0.35">
      <c r="A36" s="1"/>
      <c r="B36" s="1"/>
      <c r="C36" s="1" t="s">
        <v>33</v>
      </c>
      <c r="D36" s="1"/>
      <c r="E36" s="1"/>
      <c r="F36" s="2">
        <v>-326324.26</v>
      </c>
    </row>
    <row r="37" spans="1:6" ht="15" thickBot="1" x14ac:dyDescent="0.4">
      <c r="A37" s="1"/>
      <c r="B37" s="1"/>
      <c r="C37" s="1" t="s">
        <v>34</v>
      </c>
      <c r="D37" s="1"/>
      <c r="E37" s="1"/>
      <c r="F37" s="4">
        <v>71</v>
      </c>
    </row>
    <row r="38" spans="1:6" ht="15" thickBot="1" x14ac:dyDescent="0.4">
      <c r="A38" s="1"/>
      <c r="B38" s="1" t="s">
        <v>35</v>
      </c>
      <c r="C38" s="1"/>
      <c r="D38" s="1"/>
      <c r="E38" s="1"/>
      <c r="F38" s="6">
        <f>ROUND(SUM(F34:F37),5)</f>
        <v>-25470</v>
      </c>
    </row>
    <row r="39" spans="1:6" s="8" customFormat="1" ht="11" thickBot="1" x14ac:dyDescent="0.3">
      <c r="A39" s="1" t="s">
        <v>36</v>
      </c>
      <c r="B39" s="1"/>
      <c r="C39" s="1"/>
      <c r="D39" s="1"/>
      <c r="E39" s="1"/>
      <c r="F39" s="7">
        <f>ROUND(F3+F24+F33+F38,5)</f>
        <v>2033585.47</v>
      </c>
    </row>
    <row r="40" spans="1:6" ht="15" thickTop="1" x14ac:dyDescent="0.35">
      <c r="A40" s="1" t="s">
        <v>37</v>
      </c>
      <c r="B40" s="1"/>
      <c r="C40" s="1"/>
      <c r="D40" s="1"/>
      <c r="E40" s="1"/>
      <c r="F40" s="2"/>
    </row>
    <row r="41" spans="1:6" x14ac:dyDescent="0.35">
      <c r="A41" s="1"/>
      <c r="B41" s="1" t="s">
        <v>38</v>
      </c>
      <c r="C41" s="1"/>
      <c r="D41" s="1"/>
      <c r="E41" s="1"/>
      <c r="F41" s="2"/>
    </row>
    <row r="42" spans="1:6" x14ac:dyDescent="0.35">
      <c r="A42" s="1"/>
      <c r="B42" s="1"/>
      <c r="C42" s="1" t="s">
        <v>39</v>
      </c>
      <c r="D42" s="1"/>
      <c r="E42" s="1"/>
      <c r="F42" s="2"/>
    </row>
    <row r="43" spans="1:6" x14ac:dyDescent="0.35">
      <c r="A43" s="1"/>
      <c r="B43" s="1"/>
      <c r="C43" s="1"/>
      <c r="D43" s="1" t="s">
        <v>40</v>
      </c>
      <c r="E43" s="1"/>
      <c r="F43" s="2"/>
    </row>
    <row r="44" spans="1:6" ht="15" thickBot="1" x14ac:dyDescent="0.4">
      <c r="A44" s="1"/>
      <c r="B44" s="1"/>
      <c r="C44" s="1"/>
      <c r="D44" s="1"/>
      <c r="E44" s="1" t="s">
        <v>41</v>
      </c>
      <c r="F44" s="3">
        <v>1742.8</v>
      </c>
    </row>
    <row r="45" spans="1:6" x14ac:dyDescent="0.35">
      <c r="A45" s="1"/>
      <c r="B45" s="1"/>
      <c r="C45" s="1"/>
      <c r="D45" s="1" t="s">
        <v>42</v>
      </c>
      <c r="E45" s="1"/>
      <c r="F45" s="2">
        <f>ROUND(SUM(F43:F44),5)</f>
        <v>1742.8</v>
      </c>
    </row>
    <row r="46" spans="1:6" x14ac:dyDescent="0.35">
      <c r="A46" s="1"/>
      <c r="B46" s="1"/>
      <c r="C46" s="1"/>
      <c r="D46" s="1" t="s">
        <v>43</v>
      </c>
      <c r="E46" s="1"/>
      <c r="F46" s="2"/>
    </row>
    <row r="47" spans="1:6" x14ac:dyDescent="0.35">
      <c r="A47" s="1"/>
      <c r="B47" s="1"/>
      <c r="C47" s="1"/>
      <c r="D47" s="1"/>
      <c r="E47" s="1" t="s">
        <v>44</v>
      </c>
      <c r="F47" s="2">
        <v>44741.1</v>
      </c>
    </row>
    <row r="48" spans="1:6" x14ac:dyDescent="0.35">
      <c r="A48" s="1"/>
      <c r="B48" s="1"/>
      <c r="C48" s="1"/>
      <c r="D48" s="1"/>
      <c r="E48" s="1" t="s">
        <v>45</v>
      </c>
      <c r="F48" s="2">
        <v>75741</v>
      </c>
    </row>
    <row r="49" spans="1:6" x14ac:dyDescent="0.35">
      <c r="A49" s="1"/>
      <c r="B49" s="1"/>
      <c r="C49" s="1"/>
      <c r="D49" s="1"/>
      <c r="E49" s="1" t="s">
        <v>46</v>
      </c>
      <c r="F49" s="2">
        <v>1035.01</v>
      </c>
    </row>
    <row r="50" spans="1:6" x14ac:dyDescent="0.35">
      <c r="A50" s="1"/>
      <c r="B50" s="1"/>
      <c r="C50" s="1"/>
      <c r="D50" s="1"/>
      <c r="E50" s="1" t="s">
        <v>47</v>
      </c>
      <c r="F50" s="2">
        <v>-11.31</v>
      </c>
    </row>
    <row r="51" spans="1:6" x14ac:dyDescent="0.35">
      <c r="A51" s="1"/>
      <c r="B51" s="1"/>
      <c r="C51" s="1"/>
      <c r="D51" s="1"/>
      <c r="E51" s="1" t="s">
        <v>48</v>
      </c>
      <c r="F51" s="2">
        <v>-1065.01</v>
      </c>
    </row>
    <row r="52" spans="1:6" x14ac:dyDescent="0.35">
      <c r="A52" s="1"/>
      <c r="B52" s="1"/>
      <c r="C52" s="1"/>
      <c r="D52" s="1"/>
      <c r="E52" s="1" t="s">
        <v>49</v>
      </c>
      <c r="F52" s="2">
        <v>-150.56</v>
      </c>
    </row>
    <row r="53" spans="1:6" x14ac:dyDescent="0.35">
      <c r="A53" s="1"/>
      <c r="B53" s="1"/>
      <c r="C53" s="1"/>
      <c r="D53" s="1"/>
      <c r="E53" s="1" t="s">
        <v>50</v>
      </c>
      <c r="F53" s="2">
        <v>0.09</v>
      </c>
    </row>
    <row r="54" spans="1:6" ht="15" thickBot="1" x14ac:dyDescent="0.4">
      <c r="A54" s="1"/>
      <c r="B54" s="1"/>
      <c r="C54" s="1"/>
      <c r="D54" s="1"/>
      <c r="E54" s="1" t="s">
        <v>51</v>
      </c>
      <c r="F54" s="4">
        <v>61661.69</v>
      </c>
    </row>
    <row r="55" spans="1:6" ht="15" thickBot="1" x14ac:dyDescent="0.4">
      <c r="A55" s="1"/>
      <c r="B55" s="1"/>
      <c r="C55" s="1"/>
      <c r="D55" s="1" t="s">
        <v>52</v>
      </c>
      <c r="E55" s="1"/>
      <c r="F55" s="6">
        <f>ROUND(SUM(F46:F54),5)</f>
        <v>181952.01</v>
      </c>
    </row>
    <row r="56" spans="1:6" ht="15" thickBot="1" x14ac:dyDescent="0.4">
      <c r="A56" s="1"/>
      <c r="B56" s="1"/>
      <c r="C56" s="1" t="s">
        <v>53</v>
      </c>
      <c r="D56" s="1"/>
      <c r="E56" s="1"/>
      <c r="F56" s="5">
        <f>ROUND(F42+F45+F55,5)</f>
        <v>183694.81</v>
      </c>
    </row>
    <row r="57" spans="1:6" x14ac:dyDescent="0.35">
      <c r="A57" s="1"/>
      <c r="B57" s="1" t="s">
        <v>54</v>
      </c>
      <c r="C57" s="1"/>
      <c r="D57" s="1"/>
      <c r="E57" s="1"/>
      <c r="F57" s="2">
        <f>ROUND(F41+F56,5)</f>
        <v>183694.81</v>
      </c>
    </row>
    <row r="58" spans="1:6" x14ac:dyDescent="0.35">
      <c r="A58" s="1"/>
      <c r="B58" s="1" t="s">
        <v>55</v>
      </c>
      <c r="C58" s="1"/>
      <c r="D58" s="1"/>
      <c r="E58" s="1"/>
      <c r="F58" s="2"/>
    </row>
    <row r="59" spans="1:6" x14ac:dyDescent="0.35">
      <c r="A59" s="1"/>
      <c r="B59" s="1"/>
      <c r="C59" s="1" t="s">
        <v>56</v>
      </c>
      <c r="D59" s="1"/>
      <c r="E59" s="1"/>
      <c r="F59" s="2">
        <v>1181186.8999999999</v>
      </c>
    </row>
    <row r="60" spans="1:6" x14ac:dyDescent="0.35">
      <c r="A60" s="1"/>
      <c r="B60" s="1"/>
      <c r="C60" s="1" t="s">
        <v>57</v>
      </c>
      <c r="D60" s="1"/>
      <c r="E60" s="1"/>
      <c r="F60" s="2">
        <v>365127.26</v>
      </c>
    </row>
    <row r="61" spans="1:6" x14ac:dyDescent="0.35">
      <c r="A61" s="1"/>
      <c r="B61" s="1"/>
      <c r="C61" s="1" t="s">
        <v>58</v>
      </c>
      <c r="D61" s="1"/>
      <c r="E61" s="1"/>
      <c r="F61" s="2">
        <v>300</v>
      </c>
    </row>
    <row r="62" spans="1:6" ht="15" thickBot="1" x14ac:dyDescent="0.4">
      <c r="A62" s="1"/>
      <c r="B62" s="1"/>
      <c r="C62" s="1" t="s">
        <v>59</v>
      </c>
      <c r="D62" s="1"/>
      <c r="E62" s="1"/>
      <c r="F62" s="4">
        <v>303276.5</v>
      </c>
    </row>
    <row r="63" spans="1:6" ht="15" thickBot="1" x14ac:dyDescent="0.4">
      <c r="A63" s="1"/>
      <c r="B63" s="1" t="s">
        <v>60</v>
      </c>
      <c r="C63" s="1"/>
      <c r="D63" s="1"/>
      <c r="E63" s="1"/>
      <c r="F63" s="6">
        <f>ROUND(SUM(F58:F62),5)</f>
        <v>1849890.66</v>
      </c>
    </row>
    <row r="64" spans="1:6" s="8" customFormat="1" ht="11" thickBot="1" x14ac:dyDescent="0.3">
      <c r="A64" s="1" t="s">
        <v>61</v>
      </c>
      <c r="B64" s="1"/>
      <c r="C64" s="1"/>
      <c r="D64" s="1"/>
      <c r="E64" s="1"/>
      <c r="F64" s="7">
        <f>ROUND(F40+F57+F63,5)</f>
        <v>2033585.47</v>
      </c>
    </row>
    <row r="65" ht="15" thickTop="1" x14ac:dyDescent="0.35"/>
  </sheetData>
  <pageMargins left="0.7" right="0.7" top="0.75" bottom="0.75" header="0.1" footer="0.3"/>
  <pageSetup orientation="portrait" r:id="rId1"/>
  <headerFooter>
    <oddHeader>&amp;C&amp;"Arial,Bold"&amp;12 Barton Springs Edwards Aquifer
&amp;14 Balance Sheet
&amp;10 As of June 30,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101600</xdr:colOff>
                <xdr:row>2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101600</xdr:colOff>
                <xdr:row>2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Wilson</dc:creator>
  <cp:lastModifiedBy>Dana Wilson</cp:lastModifiedBy>
  <cp:lastPrinted>2022-11-18T17:00:20Z</cp:lastPrinted>
  <dcterms:created xsi:type="dcterms:W3CDTF">2022-11-18T16:59:22Z</dcterms:created>
  <dcterms:modified xsi:type="dcterms:W3CDTF">2022-11-18T17:00:33Z</dcterms:modified>
</cp:coreProperties>
</file>