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xr:revisionPtr revIDLastSave="0" documentId="13_ncr:1_{18440E0A-AC95-453D-A3AD-E638769F9521}" xr6:coauthVersionLast="43" xr6:coauthVersionMax="43" xr10:uidLastSave="{00000000-0000-0000-0000-000000000000}"/>
  <bookViews>
    <workbookView xWindow="11385" yWindow="1230" windowWidth="13290" windowHeight="12750" xr2:uid="{F02A3E89-47B6-41B5-9414-62EB3AEEA0EF}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Sheet1!$4:$4,Sheet1!$6:$6,Sheet1!$9:$9,Sheet1!$15:$15,Sheet1!$16:$16,Sheet1!$18:$18,Sheet1!$20:$20,Sheet1!$21:$21,Sheet1!$23:$23,Sheet1!$24:$24,Sheet1!$25:$25,Sheet1!$26:$26,Sheet1!$28:$28,Sheet1!$29:$29,Sheet1!$30:$30,Sheet1!$31:$31</definedName>
    <definedName name="QB_DATA_1" localSheetId="0" hidden="1">Sheet1!$34:$34,Sheet1!$37:$37,Sheet1!$39:$39,Sheet1!$40:$40,Sheet1!$44:$44,Sheet1!$45:$45,Sheet1!$47:$47,Sheet1!$50:$50,Sheet1!$51:$51,Sheet1!$52:$52,Sheet1!$56:$56,Sheet1!$59:$59,Sheet1!$62:$62,Sheet1!$63:$63,Sheet1!$66:$66,Sheet1!$67:$67</definedName>
    <definedName name="QB_DATA_2" localSheetId="0" hidden="1">Sheet1!$68:$68,Sheet1!$69:$69,Sheet1!$70:$70,Sheet1!$73:$73,Sheet1!$74:$74,Sheet1!$75:$75,Sheet1!$77:$77,Sheet1!$78:$78,Sheet1!$80:$80,Sheet1!$82:$82,Sheet1!$84:$84,Sheet1!$85:$85,Sheet1!$86:$86,Sheet1!$87:$87,Sheet1!$88:$88,Sheet1!$91:$91</definedName>
    <definedName name="QB_FORMULA_0" localSheetId="0" hidden="1">Sheet1!$H$7,Sheet1!$H$10,Sheet1!$H$11,Sheet1!$H$12,Sheet1!$H$17,Sheet1!$H$22,Sheet1!$H$32,Sheet1!$H$35,Sheet1!$H$41,Sheet1!$H$42,Sheet1!$H$46,Sheet1!$H$53,Sheet1!$H$54,Sheet1!$H$57,Sheet1!$H$60,Sheet1!$H$64</definedName>
    <definedName name="QB_FORMULA_1" localSheetId="0" hidden="1">Sheet1!$H$71,Sheet1!$H$76,Sheet1!$H$81,Sheet1!$H$89,Sheet1!$H$92,Sheet1!$H$93,Sheet1!$H$94,Sheet1!$H$95</definedName>
    <definedName name="QB_ROW_104040" localSheetId="0" hidden="1">Sheet1!$E$61</definedName>
    <definedName name="QB_ROW_104340" localSheetId="0" hidden="1">Sheet1!$E$64</definedName>
    <definedName name="QB_ROW_106250" localSheetId="0" hidden="1">Sheet1!$F$62</definedName>
    <definedName name="QB_ROW_107250" localSheetId="0" hidden="1">Sheet1!$F$84</definedName>
    <definedName name="QB_ROW_108250" localSheetId="0" hidden="1">Sheet1!$F$45</definedName>
    <definedName name="QB_ROW_109040" localSheetId="0" hidden="1">Sheet1!$E$65</definedName>
    <definedName name="QB_ROW_109340" localSheetId="0" hidden="1">Sheet1!$E$71</definedName>
    <definedName name="QB_ROW_111250" localSheetId="0" hidden="1">Sheet1!$F$70</definedName>
    <definedName name="QB_ROW_112040" localSheetId="0" hidden="1">Sheet1!$E$72</definedName>
    <definedName name="QB_ROW_112340" localSheetId="0" hidden="1">Sheet1!$E$76</definedName>
    <definedName name="QB_ROW_113250" localSheetId="0" hidden="1">Sheet1!$F$73</definedName>
    <definedName name="QB_ROW_1240" localSheetId="0" hidden="1">Sheet1!$E$82</definedName>
    <definedName name="QB_ROW_131340" localSheetId="0" hidden="1">Sheet1!$E$25</definedName>
    <definedName name="QB_ROW_132240" localSheetId="0" hidden="1">Sheet1!$E$18</definedName>
    <definedName name="QB_ROW_136250" localSheetId="0" hidden="1">Sheet1!$F$31</definedName>
    <definedName name="QB_ROW_137040" localSheetId="0" hidden="1">Sheet1!$E$19</definedName>
    <definedName name="QB_ROW_137250" localSheetId="0" hidden="1">Sheet1!$F$21</definedName>
    <definedName name="QB_ROW_137340" localSheetId="0" hidden="1">Sheet1!$E$22</definedName>
    <definedName name="QB_ROW_138050" localSheetId="0" hidden="1">Sheet1!$F$49</definedName>
    <definedName name="QB_ROW_138350" localSheetId="0" hidden="1">Sheet1!$F$53</definedName>
    <definedName name="QB_ROW_139250" localSheetId="0" hidden="1">Sheet1!$F$28</definedName>
    <definedName name="QB_ROW_142040" localSheetId="0" hidden="1">Sheet1!$E$14</definedName>
    <definedName name="QB_ROW_142340" localSheetId="0" hidden="1">Sheet1!$E$17</definedName>
    <definedName name="QB_ROW_144250" localSheetId="0" hidden="1">Sheet1!$F$15</definedName>
    <definedName name="QB_ROW_145350" localSheetId="0" hidden="1">Sheet1!$F$16</definedName>
    <definedName name="QB_ROW_146240" localSheetId="0" hidden="1">Sheet1!$E$26</definedName>
    <definedName name="QB_ROW_170250" localSheetId="0" hidden="1">Sheet1!$F$30</definedName>
    <definedName name="QB_ROW_173040" localSheetId="0" hidden="1">Sheet1!$E$36</definedName>
    <definedName name="QB_ROW_173340" localSheetId="0" hidden="1">Sheet1!$E$42</definedName>
    <definedName name="QB_ROW_18301" localSheetId="0" hidden="1">Sheet1!$A$95</definedName>
    <definedName name="QB_ROW_19011" localSheetId="0" hidden="1">Sheet1!$B$2</definedName>
    <definedName name="QB_ROW_19311" localSheetId="0" hidden="1">Sheet1!$B$94</definedName>
    <definedName name="QB_ROW_20031" localSheetId="0" hidden="1">Sheet1!$D$3</definedName>
    <definedName name="QB_ROW_20331" localSheetId="0" hidden="1">Sheet1!$D$11</definedName>
    <definedName name="QB_ROW_206260" localSheetId="0" hidden="1">Sheet1!$G$52</definedName>
    <definedName name="QB_ROW_208260" localSheetId="0" hidden="1">Sheet1!$G$51</definedName>
    <definedName name="QB_ROW_209040" localSheetId="0" hidden="1">Sheet1!$E$27</definedName>
    <definedName name="QB_ROW_209340" localSheetId="0" hidden="1">Sheet1!$E$32</definedName>
    <definedName name="QB_ROW_21031" localSheetId="0" hidden="1">Sheet1!$D$13</definedName>
    <definedName name="QB_ROW_21331" localSheetId="0" hidden="1">Sheet1!$D$93</definedName>
    <definedName name="QB_ROW_218240" localSheetId="0" hidden="1">Sheet1!$E$24</definedName>
    <definedName name="QB_ROW_222040" localSheetId="0" hidden="1">Sheet1!$E$90</definedName>
    <definedName name="QB_ROW_222340" localSheetId="0" hidden="1">Sheet1!$E$92</definedName>
    <definedName name="QB_ROW_226250" localSheetId="0" hidden="1">Sheet1!$F$67</definedName>
    <definedName name="QB_ROW_227260" localSheetId="0" hidden="1">Sheet1!$G$50</definedName>
    <definedName name="QB_ROW_237040" localSheetId="0" hidden="1">Sheet1!$E$43</definedName>
    <definedName name="QB_ROW_237340" localSheetId="0" hidden="1">Sheet1!$E$46</definedName>
    <definedName name="QB_ROW_239040" localSheetId="0" hidden="1">Sheet1!$E$79</definedName>
    <definedName name="QB_ROW_239340" localSheetId="0" hidden="1">Sheet1!$E$81</definedName>
    <definedName name="QB_ROW_240040" localSheetId="0" hidden="1">Sheet1!$E$83</definedName>
    <definedName name="QB_ROW_240340" localSheetId="0" hidden="1">Sheet1!$E$89</definedName>
    <definedName name="QB_ROW_247250" localSheetId="0" hidden="1">Sheet1!$F$66</definedName>
    <definedName name="QB_ROW_252040" localSheetId="0" hidden="1">Sheet1!$E$33</definedName>
    <definedName name="QB_ROW_252340" localSheetId="0" hidden="1">Sheet1!$E$35</definedName>
    <definedName name="QB_ROW_254250" localSheetId="0" hidden="1">Sheet1!$F$68</definedName>
    <definedName name="QB_ROW_255250" localSheetId="0" hidden="1">Sheet1!$F$69</definedName>
    <definedName name="QB_ROW_289250" localSheetId="0" hidden="1">Sheet1!$F$88</definedName>
    <definedName name="QB_ROW_324250" localSheetId="0" hidden="1">Sheet1!$F$63</definedName>
    <definedName name="QB_ROW_332250" localSheetId="0" hidden="1">Sheet1!$F$44</definedName>
    <definedName name="QB_ROW_334340" localSheetId="0" hidden="1">Sheet1!$E$78</definedName>
    <definedName name="QB_ROW_342040" localSheetId="0" hidden="1">Sheet1!$E$55</definedName>
    <definedName name="QB_ROW_342340" localSheetId="0" hidden="1">Sheet1!$E$57</definedName>
    <definedName name="QB_ROW_343040" localSheetId="0" hidden="1">Sheet1!$E$58</definedName>
    <definedName name="QB_ROW_343340" localSheetId="0" hidden="1">Sheet1!$E$60</definedName>
    <definedName name="QB_ROW_348250" localSheetId="0" hidden="1">Sheet1!$F$59</definedName>
    <definedName name="QB_ROW_354250" localSheetId="0" hidden="1">Sheet1!$F$34</definedName>
    <definedName name="QB_ROW_359250" localSheetId="0" hidden="1">Sheet1!$F$74</definedName>
    <definedName name="QB_ROW_391250" localSheetId="0" hidden="1">Sheet1!$F$87</definedName>
    <definedName name="QB_ROW_402250" localSheetId="0" hidden="1">Sheet1!$F$6</definedName>
    <definedName name="QB_ROW_41040" localSheetId="0" hidden="1">Sheet1!$E$8</definedName>
    <definedName name="QB_ROW_411250" localSheetId="0" hidden="1">Sheet1!$F$20</definedName>
    <definedName name="QB_ROW_41340" localSheetId="0" hidden="1">Sheet1!$E$10</definedName>
    <definedName name="QB_ROW_414250" localSheetId="0" hidden="1">Sheet1!$F$56</definedName>
    <definedName name="QB_ROW_42250" localSheetId="0" hidden="1">Sheet1!$F$9</definedName>
    <definedName name="QB_ROW_435260" localSheetId="0" hidden="1">Sheet1!$G$39</definedName>
    <definedName name="QB_ROW_460250" localSheetId="0" hidden="1">Sheet1!$F$75</definedName>
    <definedName name="QB_ROW_47240" localSheetId="0" hidden="1">Sheet1!$E$47</definedName>
    <definedName name="QB_ROW_488250" localSheetId="0" hidden="1">Sheet1!$F$91</definedName>
    <definedName name="QB_ROW_491240" localSheetId="0" hidden="1">Sheet1!$E$77</definedName>
    <definedName name="QB_ROW_50250" localSheetId="0" hidden="1">Sheet1!$F$80</definedName>
    <definedName name="QB_ROW_51250" localSheetId="0" hidden="1">Sheet1!$F$85</definedName>
    <definedName name="QB_ROW_52250" localSheetId="0" hidden="1">Sheet1!$F$86</definedName>
    <definedName name="QB_ROW_61240" localSheetId="0" hidden="1">Sheet1!$E$4</definedName>
    <definedName name="QB_ROW_71250" localSheetId="0" hidden="1">Sheet1!$F$37</definedName>
    <definedName name="QB_ROW_73250" localSheetId="0" hidden="1">Sheet1!$F$29</definedName>
    <definedName name="QB_ROW_74050" localSheetId="0" hidden="1">Sheet1!$F$38</definedName>
    <definedName name="QB_ROW_74260" localSheetId="0" hidden="1">Sheet1!$G$40</definedName>
    <definedName name="QB_ROW_74350" localSheetId="0" hidden="1">Sheet1!$F$41</definedName>
    <definedName name="QB_ROW_78240" localSheetId="0" hidden="1">Sheet1!$E$23</definedName>
    <definedName name="QB_ROW_86321" localSheetId="0" hidden="1">Sheet1!$C$12</definedName>
    <definedName name="QB_ROW_92040" localSheetId="0" hidden="1">Sheet1!$E$5</definedName>
    <definedName name="QB_ROW_92340" localSheetId="0" hidden="1">Sheet1!$E$7</definedName>
    <definedName name="QB_ROW_97040" localSheetId="0" hidden="1">Sheet1!$E$48</definedName>
    <definedName name="QB_ROW_97340" localSheetId="0" hidden="1">Sheet1!$E$54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20190630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20190601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5" i="1" l="1"/>
  <c r="H94" i="1"/>
  <c r="H93" i="1"/>
  <c r="H92" i="1"/>
  <c r="H89" i="1"/>
  <c r="H81" i="1"/>
  <c r="H76" i="1"/>
  <c r="H71" i="1"/>
  <c r="H64" i="1"/>
  <c r="H60" i="1"/>
  <c r="H57" i="1"/>
  <c r="H54" i="1"/>
  <c r="H53" i="1"/>
  <c r="H46" i="1"/>
  <c r="H42" i="1"/>
  <c r="H41" i="1"/>
  <c r="H35" i="1"/>
  <c r="H32" i="1"/>
  <c r="H22" i="1"/>
  <c r="H17" i="1"/>
  <c r="H12" i="1"/>
  <c r="H11" i="1"/>
  <c r="H10" i="1"/>
  <c r="H7" i="1"/>
</calcChain>
</file>

<file path=xl/sharedStrings.xml><?xml version="1.0" encoding="utf-8"?>
<sst xmlns="http://schemas.openxmlformats.org/spreadsheetml/2006/main" count="95" uniqueCount="95">
  <si>
    <t>Jun 19</t>
  </si>
  <si>
    <t>Ordinary Income/Expense</t>
  </si>
  <si>
    <t>Income</t>
  </si>
  <si>
    <t>4400.0 · Interest Income</t>
  </si>
  <si>
    <t>4625.0 · MISCELLANEOUS INCOME</t>
  </si>
  <si>
    <t>4626.2 · Camp Scholarship Program-EARDAC</t>
  </si>
  <si>
    <t>Total 4625.0 · MISCELLANEOUS INCOME</t>
  </si>
  <si>
    <t>4800.0 · USAGE AND PRODUCTION FEES</t>
  </si>
  <si>
    <t>4801.0 · Permittees Water Production Fee</t>
  </si>
  <si>
    <t>Total 4800.0 · USAGE AND PRODUCTION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</si>
  <si>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</si>
  <si>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</si>
  <si>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</si>
  <si>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</si>
  <si>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</si>
  <si>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</si>
  <si>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</si>
  <si>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6007.0 · Postage Freight Shipping</t>
  </si>
  <si>
    <t>6010.0 · Office Supplies</t>
  </si>
  <si>
    <t>6010.1 · Canteen</t>
  </si>
  <si>
    <t>6010.0 · Office Supplies - Other</t>
  </si>
  <si>
    <t>Total 6010.0 · Office Supplies</t>
  </si>
  <si>
    <t>6014.0 · Software Acquisition &amp; Upgrades</t>
  </si>
  <si>
    <t>6015.0 · IT Monthly Maintenance</t>
  </si>
  <si>
    <t>6016.0 · Meeting Expense</t>
  </si>
  <si>
    <t>6019.0 · Subscriptions/Publications</t>
  </si>
  <si>
    <t>6021.0 · MISCELLANEOUS EXPENSES</t>
  </si>
  <si>
    <t>6021.2 · General</t>
  </si>
  <si>
    <t>6021.3 · Bank Charges</t>
  </si>
  <si>
    <t>6021.31 · TESPA SOAH Hearing</t>
  </si>
  <si>
    <t>6021.5 · Payroll Processing Fees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</si>
  <si>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</si>
  <si>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</si>
  <si>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</si>
  <si>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</si>
  <si>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</si>
  <si>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</si>
  <si>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</si>
  <si>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6025.3 · Security System Monitoring</t>
  </si>
  <si>
    <t>6025.0 · Office Complex Maintenance - Other</t>
  </si>
  <si>
    <t>Total 6025.0 · Office Complex Maintenance</t>
  </si>
  <si>
    <t>Total 6023.0 · MAINTENANCE</t>
  </si>
  <si>
    <t>6040.0 · LEASES</t>
  </si>
  <si>
    <t>6040.2 · Copier Lease &amp;  Maintenance</t>
  </si>
  <si>
    <t>6040.3 · Postage Machine Lease - Pre-Pd</t>
  </si>
  <si>
    <t>Total 6040.0 · LEASES</t>
  </si>
  <si>
    <t>6066.0 · Directors Compensation</t>
  </si>
  <si>
    <t>6080.0 · EDUCATION AND OUTREACH</t>
  </si>
  <si>
    <t>6080.20 · OUTREACH</t>
  </si>
  <si>
    <t>6080.23 · Media and PR</t>
  </si>
  <si>
    <t>6080.33 · Neighborhoods and Schools</t>
  </si>
  <si>
    <t>6080.34 · Scholarships</t>
  </si>
  <si>
    <t>Total 6080.20 · OUTREACH</t>
  </si>
  <si>
    <t>Total 6080.0 · EDUCATION AND OUTREACH</t>
  </si>
  <si>
    <t>6084.92 · GENERAL MANAGEMENT</t>
  </si>
  <si>
    <t>6086.3 · Contracted Support</t>
  </si>
  <si>
    <t>Total 6084.92 · GENERAL MANAGEMENT</t>
  </si>
  <si>
    <t>6089.0 · AQUIFER SCIENCE</t>
  </si>
  <si>
    <t>6089.3 · Monitor Wells, Equipment /Suppl</t>
  </si>
  <si>
    <t>Total 6089.0 · AQUIFER SCIENCE</t>
  </si>
  <si>
    <t>6100.0 · INSURANCE - DISTRICT</t>
  </si>
  <si>
    <t>6101.0 · Liability &amp; Property - Pre-paid</t>
  </si>
  <si>
    <t>6102.0 · Insurance not pre-paid (bonds)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</si>
  <si>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</si>
  <si>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</si>
  <si>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</si>
  <si>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</si>
  <si>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Family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</si>
  <si>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</si>
  <si>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</si>
  <si>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</si>
  <si>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</si>
  <si>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</si>
  <si>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6163.0 · Needmore</t>
  </si>
  <si>
    <t>6168.5 · EP</t>
  </si>
  <si>
    <t>Total 6160.0 · LEGAL SERVICES</t>
  </si>
  <si>
    <t>6168.11 · SOAH - EP</t>
  </si>
  <si>
    <t>6179.0 · LEGISLATION</t>
  </si>
  <si>
    <t>6199.0 · SALARIES AND WAGES</t>
  </si>
  <si>
    <t>6200.0 · Salaries</t>
  </si>
  <si>
    <t>Total 6199.0 · SALARIES AND WAGES</t>
  </si>
  <si>
    <t>6202.0 · Payroll Direct Deposit Expenses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</si>
  <si>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</si>
  <si>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</si>
  <si>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</si>
  <si>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</si>
  <si>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</si>
  <si>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</si>
  <si>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</si>
  <si>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6800.0 · PROJECTS</t>
  </si>
  <si>
    <t>6805.0 · 2019 Travis County ILA</t>
  </si>
  <si>
    <t>Total 6800.0 · PROJECTS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</si>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</sst>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619F68D-F139-4184-8FBE-6CDC6B077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EE30161-2E80-43E8-92D2-D85583404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5FCA-27F9-41CE-ADBF-3A68551B3EF8}">
  <sheetPr codeName="Sheet1"/>
  <dimension ref="A1:H96"/>
  <sheetViews>
    <sheetView tabSelected="1"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I20" sqref="I19:I20"/>
    </sheetView>
  </sheetViews>
  <sheetFormatPr defaultRowHeight="15" x14ac:dyDescent="0.25"/>
  <cols>
    <col min="1" max="6" width="3" style="12" customWidth="1"/>
    <col min="7" max="7" width="36.28515625" style="12" customWidth="1"/>
    <col min="8" max="8" width="9.28515625" style="13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/>
      <c r="B2" s="1" t="s">
        <v>1</v>
      </c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 t="s">
        <v>2</v>
      </c>
      <c r="E3" s="1"/>
      <c r="F3" s="1"/>
      <c r="G3" s="1"/>
      <c r="H3" s="2"/>
    </row>
    <row r="4" spans="1:8" x14ac:dyDescent="0.25">
      <c r="A4" s="1"/>
      <c r="B4" s="1"/>
      <c r="C4" s="1"/>
      <c r="D4" s="1"/>
      <c r="E4" s="1" t="s">
        <v>3</v>
      </c>
      <c r="F4" s="1"/>
      <c r="G4" s="1"/>
      <c r="H4" s="2">
        <v>2529.1</v>
      </c>
    </row>
    <row r="5" spans="1:8" x14ac:dyDescent="0.25">
      <c r="A5" s="1"/>
      <c r="B5" s="1"/>
      <c r="C5" s="1"/>
      <c r="D5" s="1"/>
      <c r="E5" s="1" t="s">
        <v>4</v>
      </c>
      <c r="F5" s="1"/>
      <c r="G5" s="1"/>
      <c r="H5" s="2"/>
    </row>
    <row r="6" spans="1:8" ht="15.75" thickBot="1" x14ac:dyDescent="0.3">
      <c r="A6" s="1"/>
      <c r="B6" s="1"/>
      <c r="C6" s="1"/>
      <c r="D6" s="1"/>
      <c r="E6" s="1"/>
      <c r="F6" s="1" t="s">
        <v>5</v>
      </c>
      <c r="G6" s="1"/>
      <c r="H6" s="3">
        <v>-2363.66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f>ROUND(SUM(H5:H6),5)</f>
        <v>-2363.66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/>
    </row>
    <row r="9" spans="1:8" ht="15.75" thickBot="1" x14ac:dyDescent="0.3">
      <c r="A9" s="1"/>
      <c r="B9" s="1"/>
      <c r="C9" s="1"/>
      <c r="D9" s="1"/>
      <c r="E9" s="1"/>
      <c r="F9" s="1" t="s">
        <v>8</v>
      </c>
      <c r="G9" s="1"/>
      <c r="H9" s="4">
        <v>29147.040000000001</v>
      </c>
    </row>
    <row r="10" spans="1:8" ht="15.75" thickBot="1" x14ac:dyDescent="0.3">
      <c r="A10" s="1"/>
      <c r="B10" s="1"/>
      <c r="C10" s="1"/>
      <c r="D10" s="1"/>
      <c r="E10" s="1" t="s">
        <v>9</v>
      </c>
      <c r="F10" s="1"/>
      <c r="G10" s="1"/>
      <c r="H10" s="5">
        <f>ROUND(SUM(H8:H9),5)</f>
        <v>29147.040000000001</v>
      </c>
    </row>
    <row r="11" spans="1:8" ht="15.75" thickBot="1" x14ac:dyDescent="0.3">
      <c r="A11" s="1"/>
      <c r="B11" s="1"/>
      <c r="C11" s="1"/>
      <c r="D11" s="1" t="s">
        <v>10</v>
      </c>
      <c r="E11" s="1"/>
      <c r="F11" s="1"/>
      <c r="G11" s="1"/>
      <c r="H11" s="6">
        <f>ROUND(SUM(H3:H4)+H7+H10,5)</f>
        <v>29312.48</v>
      </c>
    </row>
    <row r="12" spans="1:8" x14ac:dyDescent="0.25">
      <c r="A12" s="1"/>
      <c r="B12" s="1"/>
      <c r="C12" s="1" t="s">
        <v>11</v>
      </c>
      <c r="D12" s="1"/>
      <c r="E12" s="1"/>
      <c r="F12" s="1"/>
      <c r="G12" s="1"/>
      <c r="H12" s="2">
        <f>H11</f>
        <v>29312.48</v>
      </c>
    </row>
    <row r="13" spans="1:8" x14ac:dyDescent="0.25">
      <c r="A13" s="1"/>
      <c r="B13" s="1"/>
      <c r="C13" s="1"/>
      <c r="D13" s="1" t="s">
        <v>12</v>
      </c>
      <c r="E13" s="1"/>
      <c r="F13" s="1"/>
      <c r="G13" s="1"/>
      <c r="H13" s="2"/>
    </row>
    <row r="14" spans="1:8" x14ac:dyDescent="0.25">
      <c r="A14" s="1"/>
      <c r="B14" s="1"/>
      <c r="C14" s="1"/>
      <c r="D14" s="1"/>
      <c r="E14" s="1" t="s">
        <v>13</v>
      </c>
      <c r="F14" s="1"/>
      <c r="G14" s="1"/>
      <c r="H14" s="2"/>
    </row>
    <row r="15" spans="1:8" x14ac:dyDescent="0.25">
      <c r="A15" s="1"/>
      <c r="B15" s="1"/>
      <c r="C15" s="1"/>
      <c r="D15" s="1"/>
      <c r="E15" s="1"/>
      <c r="F15" s="1" t="s">
        <v>14</v>
      </c>
      <c r="G15" s="1"/>
      <c r="H15" s="2">
        <v>22.56</v>
      </c>
    </row>
    <row r="16" spans="1:8" ht="15.75" thickBot="1" x14ac:dyDescent="0.3">
      <c r="A16" s="1"/>
      <c r="B16" s="1"/>
      <c r="C16" s="1"/>
      <c r="D16" s="1"/>
      <c r="E16" s="1"/>
      <c r="F16" s="1" t="s">
        <v>15</v>
      </c>
      <c r="G16" s="1"/>
      <c r="H16" s="3">
        <v>644.85</v>
      </c>
    </row>
    <row r="17" spans="1:8" x14ac:dyDescent="0.25">
      <c r="A17" s="1"/>
      <c r="B17" s="1"/>
      <c r="C17" s="1"/>
      <c r="D17" s="1"/>
      <c r="E17" s="1" t="s">
        <v>16</v>
      </c>
      <c r="F17" s="1"/>
      <c r="G17" s="1"/>
      <c r="H17" s="2">
        <f>ROUND(SUM(H14:H16),5)</f>
        <v>667.41</v>
      </c>
    </row>
    <row r="18" spans="1:8" x14ac:dyDescent="0.25">
      <c r="A18" s="1"/>
      <c r="B18" s="1"/>
      <c r="C18" s="1"/>
      <c r="D18" s="1"/>
      <c r="E18" s="1" t="s">
        <v>17</v>
      </c>
      <c r="F18" s="1"/>
      <c r="G18" s="1"/>
      <c r="H18" s="2">
        <v>300</v>
      </c>
    </row>
    <row r="19" spans="1:8" x14ac:dyDescent="0.25">
      <c r="A19" s="1"/>
      <c r="B19" s="1"/>
      <c r="C19" s="1"/>
      <c r="D19" s="1"/>
      <c r="E19" s="1" t="s">
        <v>18</v>
      </c>
      <c r="F19" s="1"/>
      <c r="G19" s="1"/>
      <c r="H19" s="2"/>
    </row>
    <row r="20" spans="1:8" x14ac:dyDescent="0.25">
      <c r="A20" s="1"/>
      <c r="B20" s="1"/>
      <c r="C20" s="1"/>
      <c r="D20" s="1"/>
      <c r="E20" s="1"/>
      <c r="F20" s="1" t="s">
        <v>19</v>
      </c>
      <c r="G20" s="1"/>
      <c r="H20" s="2">
        <v>441.38</v>
      </c>
    </row>
    <row r="21" spans="1:8" ht="15.75" thickBot="1" x14ac:dyDescent="0.3">
      <c r="A21" s="1"/>
      <c r="B21" s="1"/>
      <c r="C21" s="1"/>
      <c r="D21" s="1"/>
      <c r="E21" s="1"/>
      <c r="F21" s="1" t="s">
        <v>20</v>
      </c>
      <c r="G21" s="1"/>
      <c r="H21" s="3">
        <v>480.52</v>
      </c>
    </row>
    <row r="22" spans="1:8" x14ac:dyDescent="0.25">
      <c r="A22" s="1"/>
      <c r="B22" s="1"/>
      <c r="C22" s="1"/>
      <c r="D22" s="1"/>
      <c r="E22" s="1" t="s">
        <v>21</v>
      </c>
      <c r="F22" s="1"/>
      <c r="G22" s="1"/>
      <c r="H22" s="2">
        <f>ROUND(SUM(H19:H21),5)</f>
        <v>921.9</v>
      </c>
    </row>
    <row r="23" spans="1:8" x14ac:dyDescent="0.25">
      <c r="A23" s="1"/>
      <c r="B23" s="1"/>
      <c r="C23" s="1"/>
      <c r="D23" s="1"/>
      <c r="E23" s="1" t="s">
        <v>22</v>
      </c>
      <c r="F23" s="1"/>
      <c r="G23" s="1"/>
      <c r="H23" s="2">
        <v>1466</v>
      </c>
    </row>
    <row r="24" spans="1:8" x14ac:dyDescent="0.25">
      <c r="A24" s="1"/>
      <c r="B24" s="1"/>
      <c r="C24" s="1"/>
      <c r="D24" s="1"/>
      <c r="E24" s="1" t="s">
        <v>23</v>
      </c>
      <c r="F24" s="1"/>
      <c r="G24" s="1"/>
      <c r="H24" s="2">
        <v>1000</v>
      </c>
    </row>
    <row r="25" spans="1:8" x14ac:dyDescent="0.25">
      <c r="A25" s="1"/>
      <c r="B25" s="1"/>
      <c r="C25" s="1"/>
      <c r="D25" s="1"/>
      <c r="E25" s="1" t="s">
        <v>24</v>
      </c>
      <c r="F25" s="1"/>
      <c r="G25" s="1"/>
      <c r="H25" s="2">
        <v>296.27999999999997</v>
      </c>
    </row>
    <row r="26" spans="1:8" x14ac:dyDescent="0.25">
      <c r="A26" s="1"/>
      <c r="B26" s="1"/>
      <c r="C26" s="1"/>
      <c r="D26" s="1"/>
      <c r="E26" s="1" t="s">
        <v>25</v>
      </c>
      <c r="F26" s="1"/>
      <c r="G26" s="1"/>
      <c r="H26" s="2">
        <v>634.88</v>
      </c>
    </row>
    <row r="27" spans="1:8" x14ac:dyDescent="0.25">
      <c r="A27" s="1"/>
      <c r="B27" s="1"/>
      <c r="C27" s="1"/>
      <c r="D27" s="1"/>
      <c r="E27" s="1" t="s">
        <v>26</v>
      </c>
      <c r="F27" s="1"/>
      <c r="G27" s="1"/>
      <c r="H27" s="2"/>
    </row>
    <row r="28" spans="1:8" x14ac:dyDescent="0.25">
      <c r="A28" s="1"/>
      <c r="B28" s="1"/>
      <c r="C28" s="1"/>
      <c r="D28" s="1"/>
      <c r="E28" s="1"/>
      <c r="F28" s="1" t="s">
        <v>27</v>
      </c>
      <c r="G28" s="1"/>
      <c r="H28" s="2">
        <v>258.25</v>
      </c>
    </row>
    <row r="29" spans="1:8" x14ac:dyDescent="0.25">
      <c r="A29" s="1"/>
      <c r="B29" s="1"/>
      <c r="C29" s="1"/>
      <c r="D29" s="1"/>
      <c r="E29" s="1"/>
      <c r="F29" s="1" t="s">
        <v>28</v>
      </c>
      <c r="G29" s="1"/>
      <c r="H29" s="2">
        <v>8</v>
      </c>
    </row>
    <row r="30" spans="1:8" x14ac:dyDescent="0.25">
      <c r="A30" s="1"/>
      <c r="B30" s="1"/>
      <c r="C30" s="1"/>
      <c r="D30" s="1"/>
      <c r="E30" s="1"/>
      <c r="F30" s="1" t="s">
        <v>29</v>
      </c>
      <c r="G30" s="1"/>
      <c r="H30" s="2">
        <v>22455.78</v>
      </c>
    </row>
    <row r="31" spans="1:8" ht="15.75" thickBot="1" x14ac:dyDescent="0.3">
      <c r="A31" s="1"/>
      <c r="B31" s="1"/>
      <c r="C31" s="1"/>
      <c r="D31" s="1"/>
      <c r="E31" s="1"/>
      <c r="F31" s="1" t="s">
        <v>30</v>
      </c>
      <c r="G31" s="1"/>
      <c r="H31" s="3">
        <v>34</v>
      </c>
    </row>
    <row r="32" spans="1:8" x14ac:dyDescent="0.25">
      <c r="A32" s="1"/>
      <c r="B32" s="1"/>
      <c r="C32" s="1"/>
      <c r="D32" s="1"/>
      <c r="E32" s="1" t="s">
        <v>31</v>
      </c>
      <c r="F32" s="1"/>
      <c r="G32" s="1"/>
      <c r="H32" s="2">
        <f>ROUND(SUM(H27:H31),5)</f>
        <v>22756.03</v>
      </c>
    </row>
    <row r="33" spans="1:8" x14ac:dyDescent="0.25">
      <c r="A33" s="1"/>
      <c r="B33" s="1"/>
      <c r="C33" s="1"/>
      <c r="D33" s="1"/>
      <c r="E33" s="1" t="s">
        <v>32</v>
      </c>
      <c r="F33" s="1"/>
      <c r="G33" s="1"/>
      <c r="H33" s="2"/>
    </row>
    <row r="34" spans="1:8" ht="15.75" thickBot="1" x14ac:dyDescent="0.3">
      <c r="A34" s="1"/>
      <c r="B34" s="1"/>
      <c r="C34" s="1"/>
      <c r="D34" s="1"/>
      <c r="E34" s="1"/>
      <c r="F34" s="1" t="s">
        <v>33</v>
      </c>
      <c r="G34" s="1"/>
      <c r="H34" s="3">
        <v>192.31</v>
      </c>
    </row>
    <row r="35" spans="1:8" x14ac:dyDescent="0.25">
      <c r="A35" s="1"/>
      <c r="B35" s="1"/>
      <c r="C35" s="1"/>
      <c r="D35" s="1"/>
      <c r="E35" s="1" t="s">
        <v>34</v>
      </c>
      <c r="F35" s="1"/>
      <c r="G35" s="1"/>
      <c r="H35" s="2">
        <f>ROUND(SUM(H33:H34),5)</f>
        <v>192.31</v>
      </c>
    </row>
    <row r="36" spans="1:8" x14ac:dyDescent="0.25">
      <c r="A36" s="1"/>
      <c r="B36" s="1"/>
      <c r="C36" s="1"/>
      <c r="D36" s="1"/>
      <c r="E36" s="1" t="s">
        <v>35</v>
      </c>
      <c r="F36" s="1"/>
      <c r="G36" s="1"/>
      <c r="H36" s="2"/>
    </row>
    <row r="37" spans="1:8" x14ac:dyDescent="0.25">
      <c r="A37" s="1"/>
      <c r="B37" s="1"/>
      <c r="C37" s="1"/>
      <c r="D37" s="1"/>
      <c r="E37" s="1"/>
      <c r="F37" s="1" t="s">
        <v>36</v>
      </c>
      <c r="G37" s="1"/>
      <c r="H37" s="2">
        <v>263.27999999999997</v>
      </c>
    </row>
    <row r="38" spans="1:8" x14ac:dyDescent="0.25">
      <c r="A38" s="1"/>
      <c r="B38" s="1"/>
      <c r="C38" s="1"/>
      <c r="D38" s="1"/>
      <c r="E38" s="1"/>
      <c r="F38" s="1" t="s">
        <v>37</v>
      </c>
      <c r="G38" s="1"/>
      <c r="H38" s="2"/>
    </row>
    <row r="39" spans="1:8" x14ac:dyDescent="0.25">
      <c r="A39" s="1"/>
      <c r="B39" s="1"/>
      <c r="C39" s="1"/>
      <c r="D39" s="1"/>
      <c r="E39" s="1"/>
      <c r="F39" s="1"/>
      <c r="G39" s="1" t="s">
        <v>38</v>
      </c>
      <c r="H39" s="2">
        <v>125.85</v>
      </c>
    </row>
    <row r="40" spans="1:8" ht="15.75" thickBot="1" x14ac:dyDescent="0.3">
      <c r="A40" s="1"/>
      <c r="B40" s="1"/>
      <c r="C40" s="1"/>
      <c r="D40" s="1"/>
      <c r="E40" s="1"/>
      <c r="F40" s="1"/>
      <c r="G40" s="1" t="s">
        <v>39</v>
      </c>
      <c r="H40" s="4">
        <v>325</v>
      </c>
    </row>
    <row r="41" spans="1:8" ht="15.75" thickBot="1" x14ac:dyDescent="0.3">
      <c r="A41" s="1"/>
      <c r="B41" s="1"/>
      <c r="C41" s="1"/>
      <c r="D41" s="1"/>
      <c r="E41" s="1"/>
      <c r="F41" s="1" t="s">
        <v>40</v>
      </c>
      <c r="G41" s="1"/>
      <c r="H41" s="6">
        <f>ROUND(SUM(H38:H40),5)</f>
        <v>450.85</v>
      </c>
    </row>
    <row r="42" spans="1:8" x14ac:dyDescent="0.25">
      <c r="A42" s="1"/>
      <c r="B42" s="1"/>
      <c r="C42" s="1"/>
      <c r="D42" s="1"/>
      <c r="E42" s="1" t="s">
        <v>41</v>
      </c>
      <c r="F42" s="1"/>
      <c r="G42" s="1"/>
      <c r="H42" s="2">
        <f>ROUND(SUM(H36:H37)+H41,5)</f>
        <v>714.13</v>
      </c>
    </row>
    <row r="43" spans="1:8" x14ac:dyDescent="0.25">
      <c r="A43" s="1"/>
      <c r="B43" s="1"/>
      <c r="C43" s="1"/>
      <c r="D43" s="1"/>
      <c r="E43" s="1" t="s">
        <v>42</v>
      </c>
      <c r="F43" s="1"/>
      <c r="G43" s="1"/>
      <c r="H43" s="2"/>
    </row>
    <row r="44" spans="1:8" x14ac:dyDescent="0.25">
      <c r="A44" s="1"/>
      <c r="B44" s="1"/>
      <c r="C44" s="1"/>
      <c r="D44" s="1"/>
      <c r="E44" s="1"/>
      <c r="F44" s="1" t="s">
        <v>43</v>
      </c>
      <c r="G44" s="1"/>
      <c r="H44" s="2">
        <v>889.23</v>
      </c>
    </row>
    <row r="45" spans="1:8" ht="15.75" thickBot="1" x14ac:dyDescent="0.3">
      <c r="A45" s="1"/>
      <c r="B45" s="1"/>
      <c r="C45" s="1"/>
      <c r="D45" s="1"/>
      <c r="E45" s="1"/>
      <c r="F45" s="1" t="s">
        <v>44</v>
      </c>
      <c r="G45" s="1"/>
      <c r="H45" s="3">
        <v>89.19</v>
      </c>
    </row>
    <row r="46" spans="1:8" x14ac:dyDescent="0.25">
      <c r="A46" s="1"/>
      <c r="B46" s="1"/>
      <c r="C46" s="1"/>
      <c r="D46" s="1"/>
      <c r="E46" s="1" t="s">
        <v>45</v>
      </c>
      <c r="F46" s="1"/>
      <c r="G46" s="1"/>
      <c r="H46" s="2">
        <f>ROUND(SUM(H43:H45),5)</f>
        <v>978.42</v>
      </c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2050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/>
    </row>
    <row r="49" spans="1:8" x14ac:dyDescent="0.25">
      <c r="A49" s="1"/>
      <c r="B49" s="1"/>
      <c r="C49" s="1"/>
      <c r="D49" s="1"/>
      <c r="E49" s="1"/>
      <c r="F49" s="1" t="s">
        <v>48</v>
      </c>
      <c r="G49" s="1"/>
      <c r="H49" s="2"/>
    </row>
    <row r="50" spans="1:8" x14ac:dyDescent="0.25">
      <c r="A50" s="1"/>
      <c r="B50" s="1"/>
      <c r="C50" s="1"/>
      <c r="D50" s="1"/>
      <c r="E50" s="1"/>
      <c r="F50" s="1"/>
      <c r="G50" s="1" t="s">
        <v>49</v>
      </c>
      <c r="H50" s="2">
        <v>698</v>
      </c>
    </row>
    <row r="51" spans="1:8" x14ac:dyDescent="0.25">
      <c r="A51" s="1"/>
      <c r="B51" s="1"/>
      <c r="C51" s="1"/>
      <c r="D51" s="1"/>
      <c r="E51" s="1"/>
      <c r="F51" s="1"/>
      <c r="G51" s="1" t="s">
        <v>50</v>
      </c>
      <c r="H51" s="2">
        <v>1295.22</v>
      </c>
    </row>
    <row r="52" spans="1:8" ht="15.75" thickBot="1" x14ac:dyDescent="0.3">
      <c r="A52" s="1"/>
      <c r="B52" s="1"/>
      <c r="C52" s="1"/>
      <c r="D52" s="1"/>
      <c r="E52" s="1"/>
      <c r="F52" s="1"/>
      <c r="G52" s="1" t="s">
        <v>51</v>
      </c>
      <c r="H52" s="4">
        <v>2636.34</v>
      </c>
    </row>
    <row r="53" spans="1:8" ht="15.75" thickBot="1" x14ac:dyDescent="0.3">
      <c r="A53" s="1"/>
      <c r="B53" s="1"/>
      <c r="C53" s="1"/>
      <c r="D53" s="1"/>
      <c r="E53" s="1"/>
      <c r="F53" s="1" t="s">
        <v>52</v>
      </c>
      <c r="G53" s="1"/>
      <c r="H53" s="6">
        <f>ROUND(SUM(H49:H52),5)</f>
        <v>4629.5600000000004</v>
      </c>
    </row>
    <row r="54" spans="1:8" x14ac:dyDescent="0.25">
      <c r="A54" s="1"/>
      <c r="B54" s="1"/>
      <c r="C54" s="1"/>
      <c r="D54" s="1"/>
      <c r="E54" s="1" t="s">
        <v>53</v>
      </c>
      <c r="F54" s="1"/>
      <c r="G54" s="1"/>
      <c r="H54" s="2">
        <f>ROUND(H48+H53,5)</f>
        <v>4629.5600000000004</v>
      </c>
    </row>
    <row r="55" spans="1:8" x14ac:dyDescent="0.25">
      <c r="A55" s="1"/>
      <c r="B55" s="1"/>
      <c r="C55" s="1"/>
      <c r="D55" s="1"/>
      <c r="E55" s="1" t="s">
        <v>54</v>
      </c>
      <c r="F55" s="1"/>
      <c r="G55" s="1"/>
      <c r="H55" s="2"/>
    </row>
    <row r="56" spans="1:8" ht="15.75" thickBot="1" x14ac:dyDescent="0.3">
      <c r="A56" s="1"/>
      <c r="B56" s="1"/>
      <c r="C56" s="1"/>
      <c r="D56" s="1"/>
      <c r="E56" s="1"/>
      <c r="F56" s="1" t="s">
        <v>55</v>
      </c>
      <c r="G56" s="1"/>
      <c r="H56" s="3">
        <v>2300</v>
      </c>
    </row>
    <row r="57" spans="1:8" x14ac:dyDescent="0.25">
      <c r="A57" s="1"/>
      <c r="B57" s="1"/>
      <c r="C57" s="1"/>
      <c r="D57" s="1"/>
      <c r="E57" s="1" t="s">
        <v>56</v>
      </c>
      <c r="F57" s="1"/>
      <c r="G57" s="1"/>
      <c r="H57" s="2">
        <f>ROUND(SUM(H55:H56),5)</f>
        <v>2300</v>
      </c>
    </row>
    <row r="58" spans="1:8" x14ac:dyDescent="0.25">
      <c r="A58" s="1"/>
      <c r="B58" s="1"/>
      <c r="C58" s="1"/>
      <c r="D58" s="1"/>
      <c r="E58" s="1" t="s">
        <v>57</v>
      </c>
      <c r="F58" s="1"/>
      <c r="G58" s="1"/>
      <c r="H58" s="2"/>
    </row>
    <row r="59" spans="1:8" ht="15.75" thickBot="1" x14ac:dyDescent="0.3">
      <c r="A59" s="1"/>
      <c r="B59" s="1"/>
      <c r="C59" s="1"/>
      <c r="D59" s="1"/>
      <c r="E59" s="1"/>
      <c r="F59" s="1" t="s">
        <v>58</v>
      </c>
      <c r="G59" s="1"/>
      <c r="H59" s="3">
        <v>517.99</v>
      </c>
    </row>
    <row r="60" spans="1:8" x14ac:dyDescent="0.25">
      <c r="A60" s="1"/>
      <c r="B60" s="1"/>
      <c r="C60" s="1"/>
      <c r="D60" s="1"/>
      <c r="E60" s="1" t="s">
        <v>59</v>
      </c>
      <c r="F60" s="1"/>
      <c r="G60" s="1"/>
      <c r="H60" s="2">
        <f>ROUND(SUM(H58:H59),5)</f>
        <v>517.99</v>
      </c>
    </row>
    <row r="61" spans="1:8" x14ac:dyDescent="0.25">
      <c r="A61" s="1"/>
      <c r="B61" s="1"/>
      <c r="C61" s="1"/>
      <c r="D61" s="1"/>
      <c r="E61" s="1" t="s">
        <v>60</v>
      </c>
      <c r="F61" s="1"/>
      <c r="G61" s="1"/>
      <c r="H61" s="2"/>
    </row>
    <row r="62" spans="1:8" x14ac:dyDescent="0.25">
      <c r="A62" s="1"/>
      <c r="B62" s="1"/>
      <c r="C62" s="1"/>
      <c r="D62" s="1"/>
      <c r="E62" s="1"/>
      <c r="F62" s="1" t="s">
        <v>61</v>
      </c>
      <c r="G62" s="1"/>
      <c r="H62" s="2">
        <v>442</v>
      </c>
    </row>
    <row r="63" spans="1:8" ht="15.75" thickBot="1" x14ac:dyDescent="0.3">
      <c r="A63" s="1"/>
      <c r="B63" s="1"/>
      <c r="C63" s="1"/>
      <c r="D63" s="1"/>
      <c r="E63" s="1"/>
      <c r="F63" s="1" t="s">
        <v>62</v>
      </c>
      <c r="G63" s="1"/>
      <c r="H63" s="3">
        <v>86.47</v>
      </c>
    </row>
    <row r="64" spans="1:8" x14ac:dyDescent="0.25">
      <c r="A64" s="1"/>
      <c r="B64" s="1"/>
      <c r="C64" s="1"/>
      <c r="D64" s="1"/>
      <c r="E64" s="1" t="s">
        <v>63</v>
      </c>
      <c r="F64" s="1"/>
      <c r="G64" s="1"/>
      <c r="H64" s="2">
        <f>ROUND(SUM(H61:H63),5)</f>
        <v>528.47</v>
      </c>
    </row>
    <row r="65" spans="1:8" x14ac:dyDescent="0.25">
      <c r="A65" s="1"/>
      <c r="B65" s="1"/>
      <c r="C65" s="1"/>
      <c r="D65" s="1"/>
      <c r="E65" s="1" t="s">
        <v>64</v>
      </c>
      <c r="F65" s="1"/>
      <c r="G65" s="1"/>
      <c r="H65" s="2"/>
    </row>
    <row r="66" spans="1:8" x14ac:dyDescent="0.25">
      <c r="A66" s="1"/>
      <c r="B66" s="1"/>
      <c r="C66" s="1"/>
      <c r="D66" s="1"/>
      <c r="E66" s="1"/>
      <c r="F66" s="1" t="s">
        <v>65</v>
      </c>
      <c r="G66" s="1"/>
      <c r="H66" s="2">
        <v>9042.82</v>
      </c>
    </row>
    <row r="67" spans="1:8" x14ac:dyDescent="0.25">
      <c r="A67" s="1"/>
      <c r="B67" s="1"/>
      <c r="C67" s="1"/>
      <c r="D67" s="1"/>
      <c r="E67" s="1"/>
      <c r="F67" s="1" t="s">
        <v>66</v>
      </c>
      <c r="G67" s="1"/>
      <c r="H67" s="2">
        <v>1245.1500000000001</v>
      </c>
    </row>
    <row r="68" spans="1:8" x14ac:dyDescent="0.25">
      <c r="A68" s="1"/>
      <c r="B68" s="1"/>
      <c r="C68" s="1"/>
      <c r="D68" s="1"/>
      <c r="E68" s="1"/>
      <c r="F68" s="1" t="s">
        <v>67</v>
      </c>
      <c r="G68" s="1"/>
      <c r="H68" s="2">
        <v>1484.29</v>
      </c>
    </row>
    <row r="69" spans="1:8" x14ac:dyDescent="0.25">
      <c r="A69" s="1"/>
      <c r="B69" s="1"/>
      <c r="C69" s="1"/>
      <c r="D69" s="1"/>
      <c r="E69" s="1"/>
      <c r="F69" s="1" t="s">
        <v>68</v>
      </c>
      <c r="G69" s="1"/>
      <c r="H69" s="2">
        <v>1057.55</v>
      </c>
    </row>
    <row r="70" spans="1:8" ht="15.75" thickBot="1" x14ac:dyDescent="0.3">
      <c r="A70" s="1"/>
      <c r="B70" s="1"/>
      <c r="C70" s="1"/>
      <c r="D70" s="1"/>
      <c r="E70" s="1"/>
      <c r="F70" s="1" t="s">
        <v>69</v>
      </c>
      <c r="G70" s="1"/>
      <c r="H70" s="3">
        <v>128.76</v>
      </c>
    </row>
    <row r="71" spans="1:8" x14ac:dyDescent="0.25">
      <c r="A71" s="1"/>
      <c r="B71" s="1"/>
      <c r="C71" s="1"/>
      <c r="D71" s="1"/>
      <c r="E71" s="1" t="s">
        <v>70</v>
      </c>
      <c r="F71" s="1"/>
      <c r="G71" s="1"/>
      <c r="H71" s="2">
        <f>ROUND(SUM(H65:H70),5)</f>
        <v>12958.57</v>
      </c>
    </row>
    <row r="72" spans="1:8" x14ac:dyDescent="0.25">
      <c r="A72" s="1"/>
      <c r="B72" s="1"/>
      <c r="C72" s="1"/>
      <c r="D72" s="1"/>
      <c r="E72" s="1" t="s">
        <v>71</v>
      </c>
      <c r="F72" s="1"/>
      <c r="G72" s="1"/>
      <c r="H72" s="2"/>
    </row>
    <row r="73" spans="1:8" x14ac:dyDescent="0.25">
      <c r="A73" s="1"/>
      <c r="B73" s="1"/>
      <c r="C73" s="1"/>
      <c r="D73" s="1"/>
      <c r="E73" s="1"/>
      <c r="F73" s="1" t="s">
        <v>72</v>
      </c>
      <c r="G73" s="1"/>
      <c r="H73" s="2">
        <v>1932.3</v>
      </c>
    </row>
    <row r="74" spans="1:8" x14ac:dyDescent="0.25">
      <c r="A74" s="1"/>
      <c r="B74" s="1"/>
      <c r="C74" s="1"/>
      <c r="D74" s="1"/>
      <c r="E74" s="1"/>
      <c r="F74" s="1" t="s">
        <v>73</v>
      </c>
      <c r="G74" s="1"/>
      <c r="H74" s="2">
        <v>1157</v>
      </c>
    </row>
    <row r="75" spans="1:8" ht="15.75" thickBot="1" x14ac:dyDescent="0.3">
      <c r="A75" s="1"/>
      <c r="B75" s="1"/>
      <c r="C75" s="1"/>
      <c r="D75" s="1"/>
      <c r="E75" s="1"/>
      <c r="F75" s="1" t="s">
        <v>74</v>
      </c>
      <c r="G75" s="1"/>
      <c r="H75" s="3">
        <v>15476</v>
      </c>
    </row>
    <row r="76" spans="1:8" x14ac:dyDescent="0.25">
      <c r="A76" s="1"/>
      <c r="B76" s="1"/>
      <c r="C76" s="1"/>
      <c r="D76" s="1"/>
      <c r="E76" s="1" t="s">
        <v>75</v>
      </c>
      <c r="F76" s="1"/>
      <c r="G76" s="1"/>
      <c r="H76" s="2">
        <f>ROUND(SUM(H72:H75),5)</f>
        <v>18565.3</v>
      </c>
    </row>
    <row r="77" spans="1:8" x14ac:dyDescent="0.25">
      <c r="A77" s="1"/>
      <c r="B77" s="1"/>
      <c r="C77" s="1"/>
      <c r="D77" s="1"/>
      <c r="E77" s="1" t="s">
        <v>76</v>
      </c>
      <c r="F77" s="1"/>
      <c r="G77" s="1"/>
      <c r="H77" s="2">
        <v>720</v>
      </c>
    </row>
    <row r="78" spans="1:8" x14ac:dyDescent="0.25">
      <c r="A78" s="1"/>
      <c r="B78" s="1"/>
      <c r="C78" s="1"/>
      <c r="D78" s="1"/>
      <c r="E78" s="1" t="s">
        <v>77</v>
      </c>
      <c r="F78" s="1"/>
      <c r="G78" s="1"/>
      <c r="H78" s="2">
        <v>4000</v>
      </c>
    </row>
    <row r="79" spans="1:8" x14ac:dyDescent="0.25">
      <c r="A79" s="1"/>
      <c r="B79" s="1"/>
      <c r="C79" s="1"/>
      <c r="D79" s="1"/>
      <c r="E79" s="1" t="s">
        <v>78</v>
      </c>
      <c r="F79" s="1"/>
      <c r="G79" s="1"/>
      <c r="H79" s="2"/>
    </row>
    <row r="80" spans="1:8" ht="15.75" thickBot="1" x14ac:dyDescent="0.3">
      <c r="A80" s="1"/>
      <c r="B80" s="1"/>
      <c r="C80" s="1"/>
      <c r="D80" s="1"/>
      <c r="E80" s="1"/>
      <c r="F80" s="1" t="s">
        <v>79</v>
      </c>
      <c r="G80" s="1"/>
      <c r="H80" s="3">
        <v>69602.559999999998</v>
      </c>
    </row>
    <row r="81" spans="1:8" x14ac:dyDescent="0.25">
      <c r="A81" s="1"/>
      <c r="B81" s="1"/>
      <c r="C81" s="1"/>
      <c r="D81" s="1"/>
      <c r="E81" s="1" t="s">
        <v>80</v>
      </c>
      <c r="F81" s="1"/>
      <c r="G81" s="1"/>
      <c r="H81" s="2">
        <f>ROUND(SUM(H79:H80),5)</f>
        <v>69602.559999999998</v>
      </c>
    </row>
    <row r="82" spans="1:8" x14ac:dyDescent="0.25">
      <c r="A82" s="1"/>
      <c r="B82" s="1"/>
      <c r="C82" s="1"/>
      <c r="D82" s="1"/>
      <c r="E82" s="1" t="s">
        <v>81</v>
      </c>
      <c r="F82" s="1"/>
      <c r="G82" s="1"/>
      <c r="H82" s="2">
        <v>2446.8000000000002</v>
      </c>
    </row>
    <row r="83" spans="1:8" x14ac:dyDescent="0.25">
      <c r="A83" s="1"/>
      <c r="B83" s="1"/>
      <c r="C83" s="1"/>
      <c r="D83" s="1"/>
      <c r="E83" s="1" t="s">
        <v>82</v>
      </c>
      <c r="F83" s="1"/>
      <c r="G83" s="1"/>
      <c r="H83" s="2"/>
    </row>
    <row r="84" spans="1:8" x14ac:dyDescent="0.25">
      <c r="A84" s="1"/>
      <c r="B84" s="1"/>
      <c r="C84" s="1"/>
      <c r="D84" s="1"/>
      <c r="E84" s="1"/>
      <c r="F84" s="1" t="s">
        <v>83</v>
      </c>
      <c r="G84" s="1"/>
      <c r="H84" s="2">
        <v>301</v>
      </c>
    </row>
    <row r="85" spans="1:8" x14ac:dyDescent="0.25">
      <c r="A85" s="1"/>
      <c r="B85" s="1"/>
      <c r="C85" s="1"/>
      <c r="D85" s="1"/>
      <c r="E85" s="1"/>
      <c r="F85" s="1" t="s">
        <v>84</v>
      </c>
      <c r="G85" s="1"/>
      <c r="H85" s="2">
        <v>5368.58</v>
      </c>
    </row>
    <row r="86" spans="1:8" x14ac:dyDescent="0.25">
      <c r="A86" s="1"/>
      <c r="B86" s="1"/>
      <c r="C86" s="1"/>
      <c r="D86" s="1"/>
      <c r="E86" s="1"/>
      <c r="F86" s="1" t="s">
        <v>85</v>
      </c>
      <c r="G86" s="1"/>
      <c r="H86" s="2">
        <v>5026.0600000000004</v>
      </c>
    </row>
    <row r="87" spans="1:8" x14ac:dyDescent="0.25">
      <c r="A87" s="1"/>
      <c r="B87" s="1"/>
      <c r="C87" s="1"/>
      <c r="D87" s="1"/>
      <c r="E87" s="1"/>
      <c r="F87" s="1" t="s">
        <v>86</v>
      </c>
      <c r="G87" s="1"/>
      <c r="H87" s="2">
        <v>2.02</v>
      </c>
    </row>
    <row r="88" spans="1:8" ht="15.75" thickBot="1" x14ac:dyDescent="0.3">
      <c r="A88" s="1"/>
      <c r="B88" s="1"/>
      <c r="C88" s="1"/>
      <c r="D88" s="1"/>
      <c r="E88" s="1"/>
      <c r="F88" s="1" t="s">
        <v>87</v>
      </c>
      <c r="G88" s="1"/>
      <c r="H88" s="3">
        <v>2809.45</v>
      </c>
    </row>
    <row r="89" spans="1:8" x14ac:dyDescent="0.25">
      <c r="A89" s="1"/>
      <c r="B89" s="1"/>
      <c r="C89" s="1"/>
      <c r="D89" s="1"/>
      <c r="E89" s="1" t="s">
        <v>88</v>
      </c>
      <c r="F89" s="1"/>
      <c r="G89" s="1"/>
      <c r="H89" s="2">
        <f>ROUND(SUM(H83:H88),5)</f>
        <v>13507.11</v>
      </c>
    </row>
    <row r="90" spans="1:8" x14ac:dyDescent="0.25">
      <c r="A90" s="1"/>
      <c r="B90" s="1"/>
      <c r="C90" s="1"/>
      <c r="D90" s="1"/>
      <c r="E90" s="1" t="s">
        <v>89</v>
      </c>
      <c r="F90" s="1"/>
      <c r="G90" s="1"/>
      <c r="H90" s="2"/>
    </row>
    <row r="91" spans="1:8" ht="15.75" thickBot="1" x14ac:dyDescent="0.3">
      <c r="A91" s="1"/>
      <c r="B91" s="1"/>
      <c r="C91" s="1"/>
      <c r="D91" s="1"/>
      <c r="E91" s="1"/>
      <c r="F91" s="1" t="s">
        <v>90</v>
      </c>
      <c r="G91" s="1"/>
      <c r="H91" s="4">
        <v>5226</v>
      </c>
    </row>
    <row r="92" spans="1:8" ht="15.75" thickBot="1" x14ac:dyDescent="0.3">
      <c r="A92" s="1"/>
      <c r="B92" s="1"/>
      <c r="C92" s="1"/>
      <c r="D92" s="1"/>
      <c r="E92" s="1" t="s">
        <v>91</v>
      </c>
      <c r="F92" s="1"/>
      <c r="G92" s="1"/>
      <c r="H92" s="5">
        <f>ROUND(SUM(H90:H91),5)</f>
        <v>5226</v>
      </c>
    </row>
    <row r="93" spans="1:8" ht="15.75" thickBot="1" x14ac:dyDescent="0.3">
      <c r="A93" s="1"/>
      <c r="B93" s="1"/>
      <c r="C93" s="1"/>
      <c r="D93" s="1" t="s">
        <v>92</v>
      </c>
      <c r="E93" s="1"/>
      <c r="F93" s="1"/>
      <c r="G93" s="1"/>
      <c r="H93" s="5">
        <f>ROUND(H13+SUM(H17:H18)+SUM(H22:H26)+H32+H35+H42+SUM(H46:H47)+H54+H57+H60+H64+H71+SUM(H76:H78)+SUM(H81:H82)+H89+H92,5)</f>
        <v>166979.72</v>
      </c>
    </row>
    <row r="94" spans="1:8" ht="15.75" thickBot="1" x14ac:dyDescent="0.3">
      <c r="A94" s="1"/>
      <c r="B94" s="1" t="s">
        <v>93</v>
      </c>
      <c r="C94" s="1"/>
      <c r="D94" s="1"/>
      <c r="E94" s="1"/>
      <c r="F94" s="1"/>
      <c r="G94" s="1"/>
      <c r="H94" s="5">
        <f>ROUND(H2+H12-H93,5)</f>
        <v>-137667.24</v>
      </c>
    </row>
    <row r="95" spans="1:8" s="8" customFormat="1" ht="12" thickBot="1" x14ac:dyDescent="0.25">
      <c r="A95" s="1" t="s">
        <v>94</v>
      </c>
      <c r="B95" s="1"/>
      <c r="C95" s="1"/>
      <c r="D95" s="1"/>
      <c r="E95" s="1"/>
      <c r="F95" s="1"/>
      <c r="G95" s="1"/>
      <c r="H95" s="7">
        <f>H94</f>
        <v>-137667.24</v>
      </c>
    </row>
    <row r="96" spans="1:8" ht="15.75" thickTop="1" x14ac:dyDescent="0.25"/>
  </sheetData>
  <pageMargins left="0.7" right="0.7" top="0.75" bottom="0.75" header="0.1" footer="0.3"/>
  <pageSetup orientation="portrait" verticalDpi="0" r:id="rId1"/>
  <headerFooter>
    <oddHeader>&amp;C&amp;"Arial,Bold"&amp;12 Barton Springs Edwards Aquifer
&amp;14 Profit &amp;&amp; Loss
&amp;10 June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cp:lastPrinted>2019-07-15T18:53:16Z</cp:lastPrinted>
  <dcterms:created xsi:type="dcterms:W3CDTF">2019-07-15T18:52:39Z</dcterms:created>
  <dcterms:modified xsi:type="dcterms:W3CDTF">2019-07-15T18:53:53Z</dcterms:modified>
</cp:coreProperties>
</file>